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M:\Vergunning\Cluster APV Bijzondere wetten\APV\(2 25) Evenementen\Formats en formulieren\Formats\Behandelscan\Uniforme behandelscan VR Flevoland\"/>
    </mc:Choice>
  </mc:AlternateContent>
  <xr:revisionPtr revIDLastSave="0" documentId="13_ncr:1_{A292A82C-A07D-485A-8D36-E06B03D2D55C}" xr6:coauthVersionLast="47" xr6:coauthVersionMax="47" xr10:uidLastSave="{00000000-0000-0000-0000-000000000000}"/>
  <workbookProtection workbookAlgorithmName="SHA-512" workbookHashValue="AN6xWJIGBf4H4DHHIeh4At2LRPnYZL52FNJzhOpyljGuMafMjOuluZ+huWrl6c79C1hu0ogSRDTAKLwkvJnbLQ==" workbookSaltValue="teZVws/sTgHQm84rXSrslQ==" workbookSpinCount="100000" lockStructure="1"/>
  <bookViews>
    <workbookView xWindow="-28920" yWindow="-120" windowWidth="29040" windowHeight="15840" tabRatio="587" activeTab="1" xr2:uid="{00000000-000D-0000-FFFF-FFFF00000000}"/>
  </bookViews>
  <sheets>
    <sheet name="Toelichting" sheetId="7" r:id="rId1"/>
    <sheet name="Behandelscan" sheetId="2" r:id="rId2"/>
    <sheet name="Indicatorenlijst" sheetId="6" state="hidden" r:id="rId3"/>
  </sheets>
  <externalReferences>
    <externalReference r:id="rId4"/>
  </externalReferences>
  <definedNames>
    <definedName name="aantal_locaties" localSheetId="2">#REF!</definedName>
    <definedName name="aantal_locaties">#REF!</definedName>
    <definedName name="_xlnm.Print_Area" localSheetId="1">Behandelscan!$C$2:$G$76</definedName>
    <definedName name="Bereikbaarheid">#REF!</definedName>
    <definedName name="BereikOV">#REF!</definedName>
    <definedName name="Bezoekers">#REF!</definedName>
    <definedName name="binnenbuiten_locatie" localSheetId="2">#REF!</definedName>
    <definedName name="binnenbuiten_locatie">#REF!</definedName>
    <definedName name="ccc">[1]indicatoren!$D$56:$D$58</definedName>
    <definedName name="Deelnemers">#REF!</definedName>
    <definedName name="Doelgroep">#REF!</definedName>
    <definedName name="Duur">#REF!</definedName>
    <definedName name="Dynamiek">#REF!</definedName>
    <definedName name="Evaluatie">#REF!</definedName>
    <definedName name="Evenementen">#REF!</definedName>
    <definedName name="JaNee">#REF!</definedName>
    <definedName name="Leeftijd">#REF!</definedName>
    <definedName name="Locatie">#REF!</definedName>
    <definedName name="Media">#REF!</definedName>
    <definedName name="meer_dan_1_dag" localSheetId="2">#REF!</definedName>
    <definedName name="meer_dan_1_dag">#REF!</definedName>
    <definedName name="Merkbaar">#REF!</definedName>
    <definedName name="Muziek">#REF!</definedName>
    <definedName name="nee" localSheetId="2">#REF!</definedName>
    <definedName name="nee">#REF!</definedName>
    <definedName name="Overnachting">#REF!</definedName>
    <definedName name="Publieksstromen">#REF!</definedName>
    <definedName name="Risico" localSheetId="2">#REF!</definedName>
    <definedName name="Risico">#REF!</definedName>
    <definedName name="risico_objecten" localSheetId="2">#REF!</definedName>
    <definedName name="risico_objecten">#REF!</definedName>
    <definedName name="Risicoobject">#REF!</definedName>
    <definedName name="soort_publiek" localSheetId="2">#REF!</definedName>
    <definedName name="soort_publiek">#REF!</definedName>
    <definedName name="Terrein">#REF!</definedName>
    <definedName name="Tijdstip">#REF!</definedName>
    <definedName name="Type" localSheetId="2">#REF!</definedName>
    <definedName name="Type">#REF!</definedName>
    <definedName name="Vuurwerk">#REF!</definedName>
    <definedName name="Wegennet">#REF!</definedName>
    <definedName name="Z_00F07186_BEED_4F19_A07B_6D832ACA546C_.wvu.PrintArea" localSheetId="1" hidden="1">Behandelscan!$C$2:$G$76</definedName>
    <definedName name="Z_6ECE7224_7C09_4EC2_9382_B4CC868C7628_.wvu.PrintArea" localSheetId="1" hidden="1">Behandelscan!$C$2:$G$76</definedName>
  </definedNames>
  <calcPr calcId="191029"/>
  <customWorkbookViews>
    <customWorkbookView name="Volledig-scan-en-rekenmodule" guid="{6ECE7224-7C09-4EC2-9382-B4CC868C7628}" maximized="1" windowWidth="1916" windowHeight="943" tabRatio="587" activeSheetId="6"/>
    <customWorkbookView name="Bestuurversie" guid="{00F07186-BEED-4F19-A07B-6D832ACA546C}" maximized="1" windowWidth="1916" windowHeight="943" tabRatio="587"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1" i="2" l="1"/>
  <c r="N61" i="2"/>
  <c r="O61" i="2"/>
  <c r="M62" i="2"/>
  <c r="N62" i="2"/>
  <c r="O62" i="2"/>
  <c r="M63" i="2"/>
  <c r="N63" i="2"/>
  <c r="O63" i="2"/>
  <c r="O12" i="2"/>
  <c r="H61" i="2" l="1"/>
  <c r="I61" i="2"/>
  <c r="J61" i="2"/>
  <c r="H62" i="2"/>
  <c r="I62" i="2"/>
  <c r="J62" i="2"/>
  <c r="H63" i="2"/>
  <c r="I63" i="2"/>
  <c r="J63" i="2"/>
  <c r="I50" i="2" l="1"/>
  <c r="K55" i="2"/>
  <c r="J15" i="2"/>
  <c r="J16" i="2"/>
  <c r="K65" i="2" l="1"/>
  <c r="K42" i="2"/>
  <c r="K32" i="2"/>
  <c r="H25" i="2"/>
  <c r="H26" i="2"/>
  <c r="H27" i="2"/>
  <c r="H28" i="2"/>
  <c r="J25" i="2"/>
  <c r="J26" i="2"/>
  <c r="J27" i="2"/>
  <c r="J28" i="2"/>
  <c r="H57" i="2"/>
  <c r="H58" i="2"/>
  <c r="I58" i="2"/>
  <c r="J58" i="2"/>
  <c r="H59" i="2"/>
  <c r="I59" i="2"/>
  <c r="J59" i="2"/>
  <c r="H60" i="2"/>
  <c r="I60" i="2"/>
  <c r="J60" i="2"/>
  <c r="H64" i="2"/>
  <c r="I64" i="2"/>
  <c r="J64" i="2"/>
  <c r="I57" i="2"/>
  <c r="J57" i="2"/>
  <c r="H53" i="2"/>
  <c r="H45" i="2"/>
  <c r="I45" i="2"/>
  <c r="J45" i="2"/>
  <c r="H46" i="2"/>
  <c r="I46" i="2"/>
  <c r="J46" i="2"/>
  <c r="H47" i="2"/>
  <c r="I47" i="2"/>
  <c r="J47" i="2"/>
  <c r="H48" i="2"/>
  <c r="I48" i="2"/>
  <c r="J48" i="2"/>
  <c r="H49" i="2"/>
  <c r="I49" i="2"/>
  <c r="J49" i="2"/>
  <c r="H50" i="2"/>
  <c r="J50" i="2"/>
  <c r="H51" i="2"/>
  <c r="I51" i="2"/>
  <c r="J51" i="2"/>
  <c r="H52" i="2"/>
  <c r="I52" i="2"/>
  <c r="J52" i="2"/>
  <c r="I53" i="2"/>
  <c r="J53" i="2"/>
  <c r="H54" i="2"/>
  <c r="I54" i="2"/>
  <c r="J54" i="2"/>
  <c r="I44" i="2"/>
  <c r="J44" i="2"/>
  <c r="H44" i="2"/>
  <c r="H41" i="2"/>
  <c r="H35" i="2"/>
  <c r="I35" i="2"/>
  <c r="J35" i="2"/>
  <c r="H36" i="2"/>
  <c r="I36" i="2"/>
  <c r="J36" i="2"/>
  <c r="H37" i="2"/>
  <c r="I37" i="2"/>
  <c r="J37" i="2"/>
  <c r="H38" i="2"/>
  <c r="I38" i="2"/>
  <c r="J38" i="2"/>
  <c r="H39" i="2"/>
  <c r="I39" i="2"/>
  <c r="J39" i="2"/>
  <c r="H40" i="2"/>
  <c r="I40" i="2"/>
  <c r="J40" i="2"/>
  <c r="I41" i="2"/>
  <c r="J41" i="2"/>
  <c r="I34" i="2"/>
  <c r="J34" i="2"/>
  <c r="H34" i="2"/>
  <c r="H31" i="2"/>
  <c r="H13" i="2"/>
  <c r="I13" i="2"/>
  <c r="J13" i="2"/>
  <c r="H14" i="2"/>
  <c r="I14" i="2"/>
  <c r="J14" i="2"/>
  <c r="H15" i="2"/>
  <c r="I15" i="2"/>
  <c r="H16" i="2"/>
  <c r="I16" i="2"/>
  <c r="H17" i="2"/>
  <c r="I17" i="2"/>
  <c r="J17" i="2"/>
  <c r="H18" i="2"/>
  <c r="I18" i="2"/>
  <c r="J18" i="2"/>
  <c r="H19" i="2"/>
  <c r="I19" i="2"/>
  <c r="J19" i="2"/>
  <c r="H20" i="2"/>
  <c r="I20" i="2"/>
  <c r="J20" i="2"/>
  <c r="H21" i="2"/>
  <c r="I21" i="2"/>
  <c r="J21" i="2"/>
  <c r="H22" i="2"/>
  <c r="I22" i="2"/>
  <c r="J22" i="2"/>
  <c r="H23" i="2"/>
  <c r="I23" i="2"/>
  <c r="J23" i="2"/>
  <c r="H24" i="2"/>
  <c r="I24" i="2"/>
  <c r="J24" i="2"/>
  <c r="I25" i="2"/>
  <c r="I26" i="2"/>
  <c r="I27" i="2"/>
  <c r="I28" i="2"/>
  <c r="H29" i="2"/>
  <c r="I29" i="2"/>
  <c r="J29" i="2"/>
  <c r="H30" i="2"/>
  <c r="I30" i="2"/>
  <c r="J30" i="2"/>
  <c r="I31" i="2"/>
  <c r="J31" i="2"/>
  <c r="I12" i="2"/>
  <c r="J12" i="2"/>
  <c r="H12" i="2"/>
  <c r="M26" i="2"/>
  <c r="N26" i="2"/>
  <c r="O26" i="2"/>
  <c r="M27" i="2"/>
  <c r="N27" i="2"/>
  <c r="O27" i="2"/>
  <c r="M28" i="2"/>
  <c r="N28" i="2"/>
  <c r="O28" i="2"/>
  <c r="M48" i="2"/>
  <c r="N48" i="2"/>
  <c r="O48" i="2"/>
  <c r="M49" i="2"/>
  <c r="N49" i="2"/>
  <c r="O49" i="2"/>
  <c r="M50" i="2"/>
  <c r="N50" i="2"/>
  <c r="O50" i="2"/>
  <c r="M51" i="2"/>
  <c r="N51" i="2"/>
  <c r="O51" i="2"/>
  <c r="M52" i="2"/>
  <c r="N52" i="2"/>
  <c r="O52" i="2"/>
  <c r="M53" i="2"/>
  <c r="N53" i="2"/>
  <c r="O53" i="2"/>
  <c r="M54" i="2"/>
  <c r="N54" i="2"/>
  <c r="O54" i="2"/>
  <c r="M57" i="2"/>
  <c r="N57" i="2"/>
  <c r="O57" i="2"/>
  <c r="M58" i="2"/>
  <c r="N58" i="2"/>
  <c r="O58" i="2"/>
  <c r="M59" i="2"/>
  <c r="N59" i="2"/>
  <c r="O59" i="2"/>
  <c r="M60" i="2"/>
  <c r="N60" i="2"/>
  <c r="O60" i="2"/>
  <c r="M64" i="2"/>
  <c r="N64" i="2"/>
  <c r="O64" i="2"/>
  <c r="M34" i="2"/>
  <c r="N34" i="2"/>
  <c r="O34" i="2"/>
  <c r="M35" i="2"/>
  <c r="N35" i="2"/>
  <c r="O35" i="2"/>
  <c r="M36" i="2"/>
  <c r="N36" i="2"/>
  <c r="O36" i="2"/>
  <c r="M37" i="2"/>
  <c r="N37" i="2"/>
  <c r="O37" i="2"/>
  <c r="M38" i="2"/>
  <c r="N38" i="2"/>
  <c r="O38" i="2"/>
  <c r="M39" i="2"/>
  <c r="N39" i="2"/>
  <c r="O39" i="2"/>
  <c r="M40" i="2"/>
  <c r="N40" i="2"/>
  <c r="O40" i="2"/>
  <c r="M41" i="2"/>
  <c r="N41" i="2"/>
  <c r="O41" i="2"/>
  <c r="M44" i="2"/>
  <c r="N44" i="2"/>
  <c r="O44" i="2"/>
  <c r="M45" i="2"/>
  <c r="N45" i="2"/>
  <c r="O45" i="2"/>
  <c r="M46" i="2"/>
  <c r="N46" i="2"/>
  <c r="O46" i="2"/>
  <c r="M47" i="2"/>
  <c r="N47" i="2"/>
  <c r="O47" i="2"/>
  <c r="M31" i="2"/>
  <c r="M13" i="2"/>
  <c r="N13" i="2"/>
  <c r="O13" i="2"/>
  <c r="M14" i="2"/>
  <c r="N14" i="2"/>
  <c r="O14" i="2"/>
  <c r="M15" i="2"/>
  <c r="N15" i="2"/>
  <c r="O15" i="2"/>
  <c r="M16" i="2"/>
  <c r="N16" i="2"/>
  <c r="O16" i="2"/>
  <c r="M17" i="2"/>
  <c r="N17" i="2"/>
  <c r="O17" i="2"/>
  <c r="M18" i="2"/>
  <c r="N18" i="2"/>
  <c r="O18" i="2"/>
  <c r="M19" i="2"/>
  <c r="N19" i="2"/>
  <c r="O19" i="2"/>
  <c r="M20" i="2"/>
  <c r="N20" i="2"/>
  <c r="O20" i="2"/>
  <c r="M21" i="2"/>
  <c r="N21" i="2"/>
  <c r="O21" i="2"/>
  <c r="M22" i="2"/>
  <c r="N22" i="2"/>
  <c r="O22" i="2"/>
  <c r="M23" i="2"/>
  <c r="N23" i="2"/>
  <c r="O23" i="2"/>
  <c r="M24" i="2"/>
  <c r="N24" i="2"/>
  <c r="O24" i="2"/>
  <c r="M25" i="2"/>
  <c r="N25" i="2"/>
  <c r="O25" i="2"/>
  <c r="M29" i="2"/>
  <c r="N29" i="2"/>
  <c r="O29" i="2"/>
  <c r="M30" i="2"/>
  <c r="N30" i="2"/>
  <c r="O30" i="2"/>
  <c r="N31" i="2"/>
  <c r="O31" i="2"/>
  <c r="N12" i="2"/>
  <c r="M12" i="2"/>
  <c r="G57" i="2" l="1"/>
  <c r="G30" i="2"/>
  <c r="G31" i="2"/>
  <c r="G54" i="2"/>
  <c r="G44" i="2"/>
  <c r="G64" i="2"/>
  <c r="G53" i="2"/>
  <c r="G52" i="2"/>
  <c r="G50" i="2"/>
  <c r="G48" i="2"/>
  <c r="G51" i="2"/>
  <c r="G49" i="2"/>
  <c r="G47" i="2"/>
  <c r="G39" i="2"/>
  <c r="G37" i="2"/>
  <c r="G41" i="2"/>
  <c r="G34" i="2"/>
  <c r="G40" i="2"/>
  <c r="G15" i="2"/>
  <c r="G25" i="2"/>
  <c r="G23" i="2"/>
  <c r="G29" i="2"/>
  <c r="G24" i="2"/>
  <c r="G22" i="2"/>
  <c r="G19" i="2"/>
  <c r="G12" i="2"/>
  <c r="H67" i="2"/>
  <c r="H68" i="2"/>
  <c r="H69" i="2"/>
  <c r="G32" i="2" l="1"/>
  <c r="G65" i="2"/>
  <c r="G42" i="2"/>
  <c r="G55" i="2"/>
  <c r="G66" i="2" l="1"/>
  <c r="F7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Joostrum</author>
    <author>Wijk, Frank van</author>
    <author>Kraaikamp, Bas van</author>
    <author>jlangelaar</author>
  </authors>
  <commentList>
    <comment ref="E12" authorId="0" shapeId="0" xr:uid="{BAB421CB-573F-4CB2-A76A-CB2C0FE919A8}">
      <text>
        <r>
          <rPr>
            <sz val="9"/>
            <color indexed="81"/>
            <rFont val="Tahoma"/>
            <family val="2"/>
          </rPr>
          <t xml:space="preserve">Vul hier in om wat voor soort evenement het gaat. Dit kunnen er meerdere zijn, omdat het verschillende onderdelen bevat. 
Met controversieel wordt bedoeld dat over bepaalde onderwerpen grote meningsverschillen zijn in het land. Denk hierbij aan onderwerpen als geloof, milieu of politiek. Dit kan ook zijn omdat het veel aandacht krijgt vanwege actuele ontwikkelingen.
Bij een optocht zitten er vaak wagens of attributen bij en wordt er over wegen gegaan waar niet aan standaard snelheid wordt gehouden.
Bij een wandelmars gaat het om loop evenementen zoals een avondvierdaagse.
Bij een tourrit gaat het over voertuigen die een route rijden zonder wedstrijdelement.
</t>
        </r>
      </text>
    </comment>
    <comment ref="E15" authorId="0" shapeId="0" xr:uid="{658B74E6-3EF2-4DDE-A80F-EADC58B96EBB}">
      <text>
        <r>
          <rPr>
            <sz val="9"/>
            <color indexed="81"/>
            <rFont val="Tahoma"/>
            <family val="2"/>
          </rPr>
          <t>Geef hier aan welke activiteiten plaats zullen vinden op het evenement. Hier kunt u ook aangeven welke specifieke sport het om gaat. U kunt meerdere opties kiezen. Bestaat uw evenement enkel uit muziek, dan vult u “geen activiteiten ”in en maakt u hieronder keuze uit welke muziekgenre.</t>
        </r>
      </text>
    </comment>
    <comment ref="E19" authorId="1" shapeId="0" xr:uid="{0F30A07D-539A-43BF-87C4-4EAE94186546}">
      <text>
        <r>
          <rPr>
            <sz val="9"/>
            <color indexed="81"/>
            <rFont val="Tahoma"/>
            <family val="2"/>
          </rPr>
          <t>Hier vult u in wat voor soort muziek op het evenement wordt afgespeeld. U kunt hier meerdere opties kiezen. Wanneer u achtergrondmuziek aangeeft hoeft u het genre niet verder te specificeren.</t>
        </r>
      </text>
    </comment>
    <comment ref="E22" authorId="1" shapeId="0" xr:uid="{F23D28EA-65AA-4099-867E-2732BC118DBC}">
      <text>
        <r>
          <rPr>
            <sz val="9"/>
            <color indexed="81"/>
            <rFont val="Tahoma"/>
            <family val="2"/>
          </rPr>
          <t xml:space="preserve">U kiest hier voor het tijdvak dat het evenement plaatsvind. 
Met meerdaags aaneengesloten word bedoelt dat het evenement 24/7 doorgaat, voornamelijk wanneer er overnacht wordt.
Met meerdaags verspreid gaat het er om dat het evenement meerdere dagen is, maar wel steeds een eind tijd heeft. Dit kan gaan over opeenvolgende dagen, maar hoeft niet.
</t>
        </r>
      </text>
    </comment>
    <comment ref="E23" authorId="1" shapeId="0" xr:uid="{9E6CCB8C-652F-48BB-9988-28DB8364B6CA}">
      <text>
        <r>
          <rPr>
            <sz val="9"/>
            <color indexed="81"/>
            <rFont val="Tahoma"/>
            <family val="2"/>
          </rPr>
          <t xml:space="preserve">Hier vult u in of er tijdens het evenement sprake zal zijn van activiteiten met vuurwerk en/of special effects. Onder special effects worden bijvoorbeeld de volgende activiteiten verstaan:
- Podiumfonteinen;
- Vlammenwerpers;
- Vuurspuwers;
- Confetti;
- CO2;
- Rook / Haze;
- Bellenblaas;
- Sneeuw / Schuim. 
</t>
        </r>
      </text>
    </comment>
    <comment ref="E24" authorId="1" shapeId="0" xr:uid="{C272115E-94F2-48CA-868F-B4AF9F83EE3C}">
      <text>
        <r>
          <rPr>
            <sz val="9"/>
            <color indexed="81"/>
            <rFont val="Tahoma"/>
            <family val="2"/>
          </rPr>
          <t>Hier vult u in of er aanwezigheid is van zichtbaar vuur op het evenement. Bijvoorbeeld een Paasvuur, maar ook een kampvuurtje.</t>
        </r>
      </text>
    </comment>
    <comment ref="E25" authorId="1" shapeId="0" xr:uid="{6D6709B7-9D7A-45DB-A65A-72FB8253AFAE}">
      <text>
        <r>
          <rPr>
            <sz val="9"/>
            <color indexed="81"/>
            <rFont val="Tahoma"/>
            <family val="2"/>
          </rPr>
          <t>Hier vult u in of en hoe u gebruik maakt van tijdelijke watervoorzieningen. Met niet aangewezen zwemwater wordt bedoelt water waar normaal niet in gezwommen wordt.</t>
        </r>
      </text>
    </comment>
    <comment ref="E29" authorId="1" shapeId="0" xr:uid="{71E96DE6-0D57-49BC-9F38-BF8BCEDA1680}">
      <text>
        <r>
          <rPr>
            <sz val="9"/>
            <color indexed="81"/>
            <rFont val="Tahoma"/>
            <family val="2"/>
          </rPr>
          <t xml:space="preserve">Hier vult u in of en hoe er op het evenemententerrein zal worden overnacht. </t>
        </r>
      </text>
    </comment>
    <comment ref="E30" authorId="1" shapeId="0" xr:uid="{3A38B0F6-D36B-4A6F-A3F1-CBA702B47B97}">
      <text>
        <r>
          <rPr>
            <sz val="9"/>
            <color indexed="81"/>
            <rFont val="Tahoma"/>
            <family val="2"/>
          </rPr>
          <t>Hier geeft u aan of er voedselbereiding is op het evenement en door wie dit gedaan wordt. Met professioneel wordt bedoelt een cateraar die gewend is op tijdelijke locaties eten voor te bereiden en ingeschreven staat bij de KvK.</t>
        </r>
      </text>
    </comment>
    <comment ref="E31" authorId="1" shapeId="0" xr:uid="{DBAEBC85-4437-4AD6-848D-3C62402F5B10}">
      <text>
        <r>
          <rPr>
            <sz val="9"/>
            <color indexed="81"/>
            <rFont val="Tahoma"/>
            <family val="2"/>
          </rPr>
          <t>De keuze staat los van het feit of het evenement gratis is of betaald. Dit geeft aan hoe exact vooraf bekend is hoeveel mensen aanwezig zullen zijn.</t>
        </r>
      </text>
    </comment>
    <comment ref="E34" authorId="1" shapeId="0" xr:uid="{00000000-0006-0000-0000-00000E000000}">
      <text>
        <r>
          <rPr>
            <sz val="9"/>
            <color indexed="81"/>
            <rFont val="Tahoma"/>
            <family val="2"/>
          </rPr>
          <t>U geeft hier aan of er sprake is van een specifieke risicovolle doelgroep. Bij activisten/ radicalen moet gedacht worden aan politieke groepen (o.a. milieu). De conflicterende groepen kunnen bijvoorbeeld zijn: de zogenaamde notoire ordeverstoorders, met grote culturele verschillen of voetbalsupporters. Personen met bijzonder of verhoogd risico betreft de categorie die zich schuldig maakt aan maatschappelijk ongewenst gedrag of bepaalde artiesten die veel teweeg brengen in het publiek.</t>
        </r>
      </text>
    </comment>
    <comment ref="E37" authorId="2" shapeId="0" xr:uid="{00000000-0006-0000-0000-00000F000000}">
      <text>
        <r>
          <rPr>
            <sz val="9"/>
            <color indexed="81"/>
            <rFont val="Tahoma"/>
            <family val="2"/>
          </rPr>
          <t xml:space="preserve">Hier geeft u aan welke leeftijdscategorie het meest van toepassing is. Zijn er meerdere activiteiten of tijdstippen voor verschillende leeftijdscategorieën dan kunt u hier meerdere antwoorden invullen. 
Bij 0-12 jaar is expliciet gekozen voor de keuze 'begeleiding door ouder(s) / leerkracht / leiding omdat deze meer overwicht hebben dan bijv. een vrijwilliger op het evenement. Kinderopvangmedewerker of kampleiding staat gelijk aan een leerkracht / leiding.
</t>
        </r>
      </text>
    </comment>
    <comment ref="E39" authorId="1" shapeId="0" xr:uid="{00000000-0006-0000-0000-000010000000}">
      <text>
        <r>
          <rPr>
            <sz val="9"/>
            <color indexed="81"/>
            <rFont val="Tahoma"/>
            <family val="2"/>
          </rPr>
          <t>Hier vult u in wat naar verwachting het totale aantal bezoekers van het evenement zal zijn op het hoogtepunt/piekmoment van het evenement, dus gelijktijdig.</t>
        </r>
      </text>
    </comment>
    <comment ref="E40" authorId="1" shapeId="0" xr:uid="{114F25CA-0CD3-40EA-ABF4-D6210911E4EC}">
      <text>
        <r>
          <rPr>
            <sz val="9"/>
            <color indexed="81"/>
            <rFont val="Tahoma"/>
            <family val="2"/>
          </rPr>
          <t>Hier vult u in wat voor aantrekkingskracht het evenement heeft. Komen er bijvoorbeeld veel internationale bezoekers naar het evenement, dan kiest u internationaal.</t>
        </r>
      </text>
    </comment>
    <comment ref="E41" authorId="1" shapeId="0" xr:uid="{00000000-0006-0000-0000-000011000000}">
      <text>
        <r>
          <rPr>
            <sz val="9"/>
            <color indexed="81"/>
            <rFont val="Tahoma"/>
            <family val="2"/>
          </rPr>
          <t>Hier vult u in of de verwachting is dat er bovenmatig alcohol- en/of middelengebruik zal plaatsvinden op het evenement. Bovenmatig is wanneer het een duidelijk onderdeel is van het evenement.</t>
        </r>
      </text>
    </comment>
    <comment ref="E44" authorId="1" shapeId="0" xr:uid="{00000000-0006-0000-0000-000012000000}">
      <text>
        <r>
          <rPr>
            <sz val="9"/>
            <color indexed="81"/>
            <rFont val="Tahoma"/>
            <family val="2"/>
          </rPr>
          <t>Hier vult u in op wat voor soort locatie het evenement zal plaatsvinden. U kunt meerdere opties kiezen. Bij aan, op of in het water/natuurijs gaat het over waar het publiek/bezoeker zich bevindt.</t>
        </r>
      </text>
    </comment>
    <comment ref="E47" authorId="1" shapeId="0" xr:uid="{00000000-0006-0000-0000-000013000000}">
      <text>
        <r>
          <rPr>
            <sz val="9"/>
            <color indexed="81"/>
            <rFont val="Tahoma"/>
            <family val="2"/>
          </rPr>
          <t>Hier vult u in of de locatie van het evenementen omgeven is door een hekwerk of omheining.</t>
        </r>
      </text>
    </comment>
    <comment ref="E48" authorId="1" shapeId="0" xr:uid="{00000000-0006-0000-0000-000014000000}">
      <text>
        <r>
          <rPr>
            <sz val="9"/>
            <color indexed="81"/>
            <rFont val="Tahoma"/>
            <family val="2"/>
          </rPr>
          <t>Hier vult u in of het een statisch of dynamisch evenement betreft. U kunt hierbij keuze maken uit: 
- Statisch evenement op 1 locatie of met 1 podium: de activiteiten bevinden zich op 1 locatie, en het publiek zal niet verplaatsen. 
- Statisch evenement op 1 locatie met meerdere podia: de activiteiten bevinden zich op 1 locatie en het publiek verplaatst zich over het terrein tussen de diverse podia. 
- Dynamisch evenement: de activiteiten bevinden zich op meerdere locaties en het evenement verplaatst zich. Dit kan dus ook zijn op het evenemententerrein maar met verschillende (thema)gebieden
- Zowel dynamisch als statisch: het evenement zal voor een gedeelte van de tijd verplaatsen, en een ander gedeelte zal zich op 1 locatie afspelen.</t>
        </r>
        <r>
          <rPr>
            <b/>
            <sz val="9"/>
            <color indexed="81"/>
            <rFont val="Tahoma"/>
            <family val="2"/>
          </rPr>
          <t xml:space="preserve">
</t>
        </r>
      </text>
    </comment>
    <comment ref="E49" authorId="1" shapeId="0" xr:uid="{00000000-0006-0000-0000-000017000000}">
      <text>
        <r>
          <rPr>
            <sz val="9"/>
            <color indexed="81"/>
            <rFont val="Tahoma"/>
            <family val="2"/>
          </rPr>
          <t xml:space="preserve">Hier vult u in hoe de beschikbare wegen voor bezoekers en hulpdiensten verdeeld zijn naar het evenemententerrein toe. Hierbij gaat het er om of er aparte routes zijn voor hulpdiensten en bezoekers zijn. Wanneer de route gedeeld wordt is de vraag of de hulpdiensten via dezelfde ingang er ook uit moeten rijden, dus er kan geen ronde gereden worden.   </t>
        </r>
      </text>
    </comment>
    <comment ref="E50" authorId="1" shapeId="0" xr:uid="{00000000-0006-0000-0000-000018000000}">
      <text>
        <r>
          <rPr>
            <sz val="9"/>
            <color indexed="81"/>
            <rFont val="Tahoma"/>
            <family val="2"/>
          </rPr>
          <t>Hier vult u in hoe de in- en uitgangen en rijroutes verdeeld zijn op het evenemententerrein. De rijroutes gaat over de mogelijkheden om voor hulpdiensten op het terrein te komen.
Met adequaat wordt bedoeld dat de wegen breed genoeg zijn voor de hulpdiensten en er een ronde gereden kan worden zonder tegenliggers.
Indien het bezoekersaantal dusdanig laag is dat informatie over deze in- en uitgangen en rijroutes niet benodigd is, kunt u 'niet van toepassing' invullen.</t>
        </r>
        <r>
          <rPr>
            <b/>
            <sz val="9"/>
            <color indexed="81"/>
            <rFont val="Tahoma"/>
            <family val="2"/>
          </rPr>
          <t xml:space="preserve">
</t>
        </r>
      </text>
    </comment>
    <comment ref="E51" authorId="0" shapeId="0" xr:uid="{DC3FF3A2-C8B4-455A-B0FB-C90DAED0ABB1}">
      <text>
        <r>
          <rPr>
            <sz val="9"/>
            <color indexed="81"/>
            <rFont val="Tahoma"/>
            <family val="2"/>
          </rPr>
          <t xml:space="preserve">Met een permanent bouwwerk wordt een regulier bouwwerk bedoeld met een vaste constructie. Een bouwwerk heeft een regulier gebruik waarvoor het is ingericht en waar de voorzieningen op zijn afgestemd. Indien een bouwwerk anders wordt gebruikt dan regulier of met meer personen dan regulier, neemt dat andere risico's met zich mee. </t>
        </r>
      </text>
    </comment>
    <comment ref="E52" authorId="1" shapeId="0" xr:uid="{00000000-0006-0000-0000-00001B000000}">
      <text>
        <r>
          <rPr>
            <sz val="9"/>
            <color indexed="81"/>
            <rFont val="Tahoma"/>
            <family val="2"/>
          </rPr>
          <t xml:space="preserve">Onder een bouwsel wordt (volgens BGBOP) verstaan: bijeenkomsttent, tribune, springkussen, podium of elke andere constructie die naar een plaats is gebracht of ter plaatse is geconstrueerd om daar kortstondig (maximaal 6 maanden) te functioneren. 
Niet toegankelijk:
Er zijn objecten aanwezig waar bezoekers of personeel niet in kunnen verblijven. Denk hierbij aan lichtmasten, kunstwerken, tekstwagens etc.
</t>
        </r>
        <r>
          <rPr>
            <b/>
            <sz val="9"/>
            <color indexed="81"/>
            <rFont val="Tahoma"/>
            <family val="2"/>
          </rPr>
          <t xml:space="preserve">
</t>
        </r>
      </text>
    </comment>
    <comment ref="E53" authorId="0" shapeId="0" xr:uid="{4D338EFE-DABF-40F2-BCB1-EA9327CBF971}">
      <text>
        <r>
          <rPr>
            <sz val="9"/>
            <color indexed="81"/>
            <rFont val="Tahoma"/>
            <family val="2"/>
          </rPr>
          <t xml:space="preserve">Denk hierbij bijvoorbeeld aan:
In het voorjaar; rupsen, berenklauwen en teken
In de zomer; blauwalg en muggen
In de nazomer; wespen
</t>
        </r>
      </text>
    </comment>
    <comment ref="E54" authorId="1" shapeId="0" xr:uid="{00000000-0006-0000-0000-00001C000000}">
      <text>
        <r>
          <rPr>
            <sz val="9"/>
            <color indexed="81"/>
            <rFont val="Tahoma"/>
            <family val="2"/>
          </rPr>
          <t>Hier vult u in of er tijdens of vooraf het evenement (huis)dieren aanwezig zijn.</t>
        </r>
      </text>
    </comment>
    <comment ref="E57" authorId="1" shapeId="0" xr:uid="{00000000-0006-0000-0000-00001D000000}">
      <text>
        <r>
          <rPr>
            <sz val="9"/>
            <color indexed="81"/>
            <rFont val="Tahoma"/>
            <family val="2"/>
          </rPr>
          <t xml:space="preserve">U geeft aan of er een van de aangegeven risicobronnen op of aan het evenemententerrein aanwezig is. Dit kan dus een vaste bron zijn of een tijdelijke. U kunt hier meerdere opties kiezen. 
Alternatieve energievoorziening:
Dit is een energievoorziening die niet op fossiele brandstoffen draait, zoals groene energie (wind / zon). </t>
        </r>
      </text>
    </comment>
    <comment ref="E64" authorId="1" shapeId="0" xr:uid="{00000000-0006-0000-0000-00001F000000}">
      <text>
        <r>
          <rPr>
            <sz val="9"/>
            <color indexed="81"/>
            <rFont val="Tahoma"/>
            <family val="2"/>
          </rPr>
          <t xml:space="preserve">De term wordt vaak gebruikt in het kader van bos- en natuurgebieden waar branden zich snel kunnen verspreiden en ernstige schade kunnen veroorzaken aan het milieu, eigendommen en mensenlevens. Je kunt een kaart bekijken via; https://www.risicokaart.nl/kaarten/risicosituaties/natuurbrand </t>
        </r>
      </text>
    </comment>
    <comment ref="E73" authorId="3" shapeId="0" xr:uid="{A805BEDC-C7B8-4E12-9290-0C89FE57BD81}">
      <text>
        <r>
          <rPr>
            <sz val="9"/>
            <color indexed="81"/>
            <rFont val="Tahoma"/>
            <family val="2"/>
          </rPr>
          <t>Geef hier aan of de indicatie akkoord is of niet. Dit kan oa zijn maar niet uitsluitend vanwege negatieve ervaringen of vanwege de onbekendheid van een evenement. Maar ook omdat de vergunningverlener andere antwoorden geeft op een vraag.</t>
        </r>
      </text>
    </comment>
    <comment ref="E74" authorId="1" shapeId="0" xr:uid="{00000000-0006-0000-0000-000024000000}">
      <text>
        <r>
          <rPr>
            <sz val="9"/>
            <color indexed="81"/>
            <rFont val="Tahoma"/>
            <family val="2"/>
          </rPr>
          <t xml:space="preserve">Geef hier de gewenste behandelindeling aan wanneer er aangegeven is dat de indicatie niet akkoord is.
</t>
        </r>
      </text>
    </comment>
    <comment ref="E75" authorId="1" shapeId="0" xr:uid="{00000000-0006-0000-0000-000025000000}">
      <text>
        <r>
          <rPr>
            <sz val="9"/>
            <color indexed="81"/>
            <rFont val="Tahoma"/>
            <family val="2"/>
          </rPr>
          <t xml:space="preserve">Geef hier de reden van de wijziging aan.
</t>
        </r>
      </text>
    </comment>
  </commentList>
</comments>
</file>

<file path=xl/sharedStrings.xml><?xml version="1.0" encoding="utf-8"?>
<sst xmlns="http://schemas.openxmlformats.org/spreadsheetml/2006/main" count="708" uniqueCount="214">
  <si>
    <t>Publieksprofiel</t>
  </si>
  <si>
    <t>Ruimtelijk profiel</t>
  </si>
  <si>
    <t>Activiteitenprofiel</t>
  </si>
  <si>
    <t>Naam evenement</t>
  </si>
  <si>
    <t>Gemeente</t>
  </si>
  <si>
    <t>Subtotaal</t>
  </si>
  <si>
    <t>TOTAAL</t>
  </si>
  <si>
    <t>Vuurwerk</t>
  </si>
  <si>
    <t>Special effects</t>
  </si>
  <si>
    <t>Vuurwerk &amp; special effects</t>
  </si>
  <si>
    <t>OP het evenemententerrein: hoe is de bereikbaarheid en toegankelijkheid</t>
  </si>
  <si>
    <t>NAAR het evenemententerrein: hoe is de bereikbaarheid en toegankelijkheid</t>
  </si>
  <si>
    <t>Circus</t>
  </si>
  <si>
    <t>Kermis</t>
  </si>
  <si>
    <t>Vliegshow</t>
  </si>
  <si>
    <t>Niet van toepassing</t>
  </si>
  <si>
    <t>House / dance / techno</t>
  </si>
  <si>
    <t>Jazz / klassiek</t>
  </si>
  <si>
    <t>Metal / hardrock</t>
  </si>
  <si>
    <t>Nederlandstalig / levenslied</t>
  </si>
  <si>
    <t>Pop / rock</t>
  </si>
  <si>
    <t>Urban / hiphop / R&amp;B</t>
  </si>
  <si>
    <t>Andere muzieksoort</t>
  </si>
  <si>
    <t>Nee</t>
  </si>
  <si>
    <t>Niet aanwezig</t>
  </si>
  <si>
    <t>Alle leeftijden</t>
  </si>
  <si>
    <t>Ouder dan 65 jaar</t>
  </si>
  <si>
    <t>Statisch evenement op 1 locatie</t>
  </si>
  <si>
    <t>Statisch evenement op 2 of meer locaties</t>
  </si>
  <si>
    <t>Dynamisch evenement</t>
  </si>
  <si>
    <t>Zowel dynamisch als statisch evenement</t>
  </si>
  <si>
    <t>Binnenlocatie</t>
  </si>
  <si>
    <t>Buitenlocatie, verhard</t>
  </si>
  <si>
    <t>Buitenlocatie, onverhard</t>
  </si>
  <si>
    <r>
      <t xml:space="preserve">Buitenlocatie, </t>
    </r>
    <r>
      <rPr>
        <b/>
        <sz val="10"/>
        <rFont val="Arial"/>
        <family val="2"/>
      </rPr>
      <t>aan</t>
    </r>
    <r>
      <rPr>
        <sz val="10"/>
        <rFont val="Arial"/>
        <family val="2"/>
      </rPr>
      <t xml:space="preserve"> water / natuurijs</t>
    </r>
  </si>
  <si>
    <r>
      <t xml:space="preserve">Buitenlocatie, </t>
    </r>
    <r>
      <rPr>
        <b/>
        <sz val="10"/>
        <rFont val="Arial"/>
        <family val="2"/>
      </rPr>
      <t xml:space="preserve">op </t>
    </r>
    <r>
      <rPr>
        <sz val="10"/>
        <rFont val="Arial"/>
        <family val="2"/>
      </rPr>
      <t>water / natuurijs</t>
    </r>
  </si>
  <si>
    <t>Regionaal</t>
  </si>
  <si>
    <t>Omgevingsprofiel</t>
  </si>
  <si>
    <t>0-12 jaar, met begeleiding door ouder(s)/leerkracht/leiding</t>
  </si>
  <si>
    <t>0-12 jaar, zonder begeleiding door ouder(s)/leerkracht/leiding</t>
  </si>
  <si>
    <t>Reden wijziging</t>
  </si>
  <si>
    <t>Behandelscan evenementen Flevoland</t>
  </si>
  <si>
    <t>Datum evenement</t>
  </si>
  <si>
    <t>Welke activiteiten vinden er plaats?</t>
  </si>
  <si>
    <t>In te vullen door de gemeente</t>
  </si>
  <si>
    <t>Wat is de belangrijkste leeftijdsgroep?</t>
  </si>
  <si>
    <t>Zijn er publieksstromen tussen de evenementlocaties of de podia?</t>
  </si>
  <si>
    <t>NAAR het evenemententerrein: hoe is de bereikbaarheid en toegankelijkheid?</t>
  </si>
  <si>
    <t>OP het evenemententerrein: hoe is de bereikbaarheid en toegankelijkheid?</t>
  </si>
  <si>
    <t>Valt het evenement in een natuurbrandrisicogebied?</t>
  </si>
  <si>
    <t>Wat voor soort evenement betreft het?</t>
  </si>
  <si>
    <t>Wordt er overnacht?</t>
  </si>
  <si>
    <t>Is er open vuur aanwezig?</t>
  </si>
  <si>
    <t>Wordt er vuurwerk afgestoken of gebruik gemaakt van special effects?</t>
  </si>
  <si>
    <t>Wat is het verwachte totaal aantal aanwezigen op het piekmoment?</t>
  </si>
  <si>
    <t>Wat is het type locatie en ondergrond?</t>
  </si>
  <si>
    <t>Zijn er tijdelijke bouwsels aanwezig?</t>
  </si>
  <si>
    <t>Wat is de aantrekkingskracht van het evenement?</t>
  </si>
  <si>
    <t>Wordt er een permanent bouwwerk gebruikt?</t>
  </si>
  <si>
    <t>Zijn er dieren aanwezig?</t>
  </si>
  <si>
    <t>Op welk moment vindt het evenement plaats?</t>
  </si>
  <si>
    <t>Scan ingevuld door</t>
  </si>
  <si>
    <t>Datum scan</t>
  </si>
  <si>
    <t xml:space="preserve">Gecheckt door </t>
  </si>
  <si>
    <t>Is het evenemententerrein omheind of duidelijk zichtbaar afgekaderd?</t>
  </si>
  <si>
    <t>Onversterkt</t>
  </si>
  <si>
    <t>Éen dag: overdag en avond/nacht</t>
  </si>
  <si>
    <t>Meerdaags: aaneengesloten</t>
  </si>
  <si>
    <t>Meerdaags: verspreid</t>
  </si>
  <si>
    <t>Gemeentelijk</t>
  </si>
  <si>
    <t>Nationaal</t>
  </si>
  <si>
    <t>Internationaal</t>
  </si>
  <si>
    <t>Buitenlocatie, in het water</t>
  </si>
  <si>
    <t>Welke risicobronnen zijn er op of aan het evenemententerrein?</t>
  </si>
  <si>
    <t>Aggregaat</t>
  </si>
  <si>
    <t>Verwarmingstoestel</t>
  </si>
  <si>
    <t>Bak en braadtoestel</t>
  </si>
  <si>
    <t>Geen risicobronnen</t>
  </si>
  <si>
    <t>Opslag gevaarlijke stoffen</t>
  </si>
  <si>
    <t>Zijn er dieren aanwezig</t>
  </si>
  <si>
    <t>Vernevelinstallaties</t>
  </si>
  <si>
    <t>Alternatieve energievoorziening</t>
  </si>
  <si>
    <t>Ja, door professionele cateraar(s)</t>
  </si>
  <si>
    <t>Ja, in een gebouw</t>
  </si>
  <si>
    <t>Ja, maar met meer personen dan bestemd</t>
  </si>
  <si>
    <t>Ja, maar niet conform regulier gebruik</t>
  </si>
  <si>
    <t>Welk genre muziek wordt er gespeeld?</t>
  </si>
  <si>
    <t>Wordt er voedsel bereid op het evenemententerrein?</t>
  </si>
  <si>
    <t>Ja, in een kampeermiddel (tent/caravan/camper etc.)</t>
  </si>
  <si>
    <t>Ja, in kampeermiddelen en gebouwen</t>
  </si>
  <si>
    <t>Wijk/buurt</t>
  </si>
  <si>
    <t xml:space="preserve">Is de verwachting dat er sprake is van bovenmatig alcohol- en/of middelengebruik? </t>
  </si>
  <si>
    <t>Niet aangewezen zwemwater</t>
  </si>
  <si>
    <t>Sauna's</t>
  </si>
  <si>
    <t>Springkussen</t>
  </si>
  <si>
    <t>Klimmuur</t>
  </si>
  <si>
    <t>Markt / braderie / beurs</t>
  </si>
  <si>
    <t>Ja, klein vuur (zoals kampvuur / stage-pyrotechnieken)</t>
  </si>
  <si>
    <t>Ja, groot vuur (zoals kerstboomverbanding)</t>
  </si>
  <si>
    <t xml:space="preserve">Treinspoor </t>
  </si>
  <si>
    <t xml:space="preserve">Overige evenementen </t>
  </si>
  <si>
    <t>Muziekevenement / festival</t>
  </si>
  <si>
    <t>Controversieel evenement</t>
  </si>
  <si>
    <t>Top 40 muziek</t>
  </si>
  <si>
    <t>Wielerronde</t>
  </si>
  <si>
    <t>Hardloop(wedstrijd) &lt; 10 km</t>
  </si>
  <si>
    <t>Hardloop(wedstrijd) &gt; 10 km</t>
  </si>
  <si>
    <t>Triatlon</t>
  </si>
  <si>
    <t>Vechtsport (boksen, kooigevechten, worstelen, free-fight)</t>
  </si>
  <si>
    <t>Score Politie</t>
  </si>
  <si>
    <t>Score GHOR</t>
  </si>
  <si>
    <t>Score Brandweer</t>
  </si>
  <si>
    <t>Tot 150</t>
  </si>
  <si>
    <t>150 - 2000</t>
  </si>
  <si>
    <t>2000 - 10.000</t>
  </si>
  <si>
    <t>Nee, maar het is wel een locatie waar normaal dieren verblijven/grazen</t>
  </si>
  <si>
    <t>Op welke tijdstippen vindt het evenement plaats?</t>
  </si>
  <si>
    <t>Éen dag: overdag (tot 18:00 uur)</t>
  </si>
  <si>
    <t>Éen dag: avond/nacht (na 18:00 uur)</t>
  </si>
  <si>
    <t xml:space="preserve">Herdenkingsplechtigheid </t>
  </si>
  <si>
    <t>Zorginstelling(en)</t>
  </si>
  <si>
    <t>Om wat voor soort evenement gaat het?</t>
  </si>
  <si>
    <t>Spooktochtactiviteiten</t>
  </si>
  <si>
    <t>Activiteit met wapens (bv kleiduifschieten of boogschieten)</t>
  </si>
  <si>
    <t xml:space="preserve">Activiteit met dieren </t>
  </si>
  <si>
    <t>Achtergrondmuziek</t>
  </si>
  <si>
    <t xml:space="preserve">Combinatie van genres </t>
  </si>
  <si>
    <t xml:space="preserve">Ja, door niet professionele cateraar(s) </t>
  </si>
  <si>
    <t>Is er een risicogroep aanwezig?</t>
  </si>
  <si>
    <t>Op welke wijze verkrijgt men toegang tot het evenement?</t>
  </si>
  <si>
    <t>Vrij toegankelijk</t>
  </si>
  <si>
    <t>Met kaartverkoop vooraf (gratis en tegen betaling)</t>
  </si>
  <si>
    <t>Met kaarverkoop aan de deur (gratis en tegen betaling)</t>
  </si>
  <si>
    <t>Met kaartverkoop vooraf en aan de deur (gratis en tegen betaling)</t>
  </si>
  <si>
    <t xml:space="preserve">De route van het evenement gaat door een natuurbrandrisicogebied </t>
  </si>
  <si>
    <t xml:space="preserve">Sportevenement </t>
  </si>
  <si>
    <t>Mud run / obstacle run</t>
  </si>
  <si>
    <t>Ja, conflicterende of rivaliserende groepen</t>
  </si>
  <si>
    <t>Ja, hoogwaardigheidsbekleders</t>
  </si>
  <si>
    <t>Ja, persoon / personen met bijzonder of verhoogd risico</t>
  </si>
  <si>
    <t>Ja, personen met fysieke of verstandelijke handicap / verminderd zelfredzamen</t>
  </si>
  <si>
    <t>Nieuwjaarsduik</t>
  </si>
  <si>
    <t xml:space="preserve">Erotische activiteiten / Sensuele entertainment </t>
  </si>
  <si>
    <t xml:space="preserve">Paardenwedstrijd in de natuur (cross-country, endurance, military) </t>
  </si>
  <si>
    <t>Color run</t>
  </si>
  <si>
    <t xml:space="preserve">Niet van toepassing </t>
  </si>
  <si>
    <t>Ja, conform regulier gebruik (gebruiksmelding bouwwerk)</t>
  </si>
  <si>
    <t xml:space="preserve">EOS batterij (Elektrisch Opslag Systeem) </t>
  </si>
  <si>
    <t>Zijn er seizoensgebonden insecten of planten die gezondheidsrisico's kunnen veroorzaken?</t>
  </si>
  <si>
    <t>Totaal score</t>
  </si>
  <si>
    <t>verhoogde aandacht</t>
  </si>
  <si>
    <t>geen risico</t>
  </si>
  <si>
    <t>SCORE</t>
  </si>
  <si>
    <t>INDICATOREN</t>
  </si>
  <si>
    <t>GEGEVENS</t>
  </si>
  <si>
    <t>Wegings factor</t>
  </si>
  <si>
    <t>Locatie van het evenement</t>
  </si>
  <si>
    <t>i</t>
  </si>
  <si>
    <t>JA</t>
  </si>
  <si>
    <t>Maatadvies Politie</t>
  </si>
  <si>
    <t>Maatadvies GHOR</t>
  </si>
  <si>
    <t>Maatadvies Brandweer</t>
  </si>
  <si>
    <t>risicovol</t>
  </si>
  <si>
    <t xml:space="preserve">reguliere aandacht </t>
  </si>
  <si>
    <t>Indicatorenlijst</t>
  </si>
  <si>
    <t>NEE</t>
  </si>
  <si>
    <t>Ja, activisten</t>
  </si>
  <si>
    <t>Wijze van advisering door Politie</t>
  </si>
  <si>
    <t>Wijze van advisering door GHOR</t>
  </si>
  <si>
    <t>Wijze van advisering door Brandweer</t>
  </si>
  <si>
    <t>Nee, geen bovenmatig alcohol- en/of middelengebruik</t>
  </si>
  <si>
    <t>Ja, bovenmatig alcohol- en/of middelengebruik</t>
  </si>
  <si>
    <t>Nee, het evenemententerrein is niet omheind of duidelijk zichtbaar afgekaderd</t>
  </si>
  <si>
    <t>Ja, het evenemententerrein is omheind of duidelijk zichtbaar afgekaderd</t>
  </si>
  <si>
    <t>Nee, er wordt geen permanent bouwwerk gebruikt</t>
  </si>
  <si>
    <t>Nee, er zijn geen tijdelijke bouwsels aanwezig</t>
  </si>
  <si>
    <t>Nee, er zijn geen dieren aanwezig</t>
  </si>
  <si>
    <t>Ja, er zijn dieren aanwezig</t>
  </si>
  <si>
    <t>Nee, het evenement valt niet in een natuurbrandrisicogebied</t>
  </si>
  <si>
    <t>Ja, het evenement valt in een natuurbrandrisicogebied</t>
  </si>
  <si>
    <t xml:space="preserve">Tattoo- en/of piercingmogelijkheden (inclusief permanente make-up) </t>
  </si>
  <si>
    <t>Toelichting</t>
  </si>
  <si>
    <t>Risicoscore zonder beheersmaatregelen</t>
  </si>
  <si>
    <t>Één route voor bezoekers en een aparte route voor hulpdiensten</t>
  </si>
  <si>
    <t>Één route voor zowel bezoekers als voor hulpdiensten</t>
  </si>
  <si>
    <t>Één route voor zowel bezoekers als hulpdiensten waar de in en uitgang langs elkaar lopen</t>
  </si>
  <si>
    <t>Meerdere in- en uitgangen én adequate rijroutes op het terrein</t>
  </si>
  <si>
    <t>Één in- en uitgang én adequate rijroutes op het terrein</t>
  </si>
  <si>
    <r>
      <t xml:space="preserve">Één ingang welke ook de uitgang is </t>
    </r>
    <r>
      <rPr>
        <b/>
        <sz val="10"/>
        <rFont val="Arial"/>
        <family val="2"/>
      </rPr>
      <t>én</t>
    </r>
    <r>
      <rPr>
        <sz val="10"/>
        <rFont val="Arial"/>
        <family val="2"/>
      </rPr>
      <t xml:space="preserve"> geen adequate rijroutes op het terrein</t>
    </r>
  </si>
  <si>
    <r>
      <t xml:space="preserve">Één ingang welke ook de uitgang is </t>
    </r>
    <r>
      <rPr>
        <b/>
        <sz val="10"/>
        <rFont val="Arial"/>
        <family val="2"/>
      </rPr>
      <t>óf</t>
    </r>
    <r>
      <rPr>
        <sz val="10"/>
        <rFont val="Arial"/>
        <family val="2"/>
      </rPr>
      <t xml:space="preserve"> geen adequate rijroutes op het terrein</t>
    </r>
  </si>
  <si>
    <t>Ja, maar niet toegankelijk</t>
  </si>
  <si>
    <t>Ja, en toegankelijk</t>
  </si>
  <si>
    <t>Ja, zowel toegankelijk als niet toegankelijk</t>
  </si>
  <si>
    <t>Ja, in een niet bovengenoemd (tijdelijk)bouwsel</t>
  </si>
  <si>
    <t>Indicatie behandelaanpak</t>
  </si>
  <si>
    <t>Behandelaanpak akkoord</t>
  </si>
  <si>
    <t>Behandelaanpak wijzigen naar</t>
  </si>
  <si>
    <t>Wijk-, buurt-, of dorpsfeest</t>
  </si>
  <si>
    <t>Auto- en motorsportevenement (ook rallys/cross)</t>
  </si>
  <si>
    <t>Tijdelijke douches, zwem- speel- of (wellness)baden</t>
  </si>
  <si>
    <t>13-18 jaar</t>
  </si>
  <si>
    <t>19-40 jaar</t>
  </si>
  <si>
    <t>41-65 jaar</t>
  </si>
  <si>
    <t>Nee, er zijn geen seizoensgebonden insecten of planten die gezondheidsrisico's kunnen veroorzaken</t>
  </si>
  <si>
    <t>Ja, er zijn seizoensgebonden insecten of planten die gezondheidsrisico's kunnen veroorzaken</t>
  </si>
  <si>
    <t>Meer dan 10.000</t>
  </si>
  <si>
    <t>Optocht (lopend of stapvoets)</t>
  </si>
  <si>
    <t>Toerrit (geen wedstrijd)</t>
  </si>
  <si>
    <t>Watersport</t>
  </si>
  <si>
    <t>Wandelmars (vb avondvierdaagse)</t>
  </si>
  <si>
    <t>Wordt er gebruik gemaakt van tijdelijke watervoorzieningen?</t>
  </si>
  <si>
    <t>Meer dan één route voor bezoekers en één of meer (aparte) routes voor hulpdiensten</t>
  </si>
  <si>
    <t>Geen activiteiten</t>
  </si>
  <si>
    <t xml:space="preserve">Beste gebruiker,                                          
Deze behandelscan is bedoeld voor het bepalen van de behandelaanpak (A, B of C) van een evenement.
De adviescriteria van de hulpdiensten zijn verwerkt in de behandelscan en zichtbaar middels de oranje kleur van de score. Hierdoor wordt het voor een vergunningverlener eenvoudig inzichtelijk of en bij welke hulpdiensten advies kan worden aangevraagd. Let op: deze scan is niet bedoeld als risicoanalyse-instrument. De risicoanalyse van een evenement komt later in het proces. Hiervoor zijn andere instrumenten beschikbaar.
Hoe werkt deze behandelscan?
De organisatie vult deze behandelscan in en stuurt dit mee met de vergunningsaanvraag. Door antwoord te geven op de vragen wordt de score per dienst zichtbaar. Deze score geeft het risico aan zonder beheersmaatregelen. 
De behandelscan bepaalt enkel met hoeveel aandacht(tijd en energie) er gekeken moet worden naar de evenementenvergunningsaanvraag. Pas in het veiligheidsplan kan worden bepaald of de beheersmaatregelen ervoor zorgen dat het evenement veilig genoeg kan worden beoordeeld en er een positief advies volgt.
Regulier evenement (A): De operationele voorbereiding en uitvoering door een of meer hulpdiensten wordt niet noodzakelijk geacht. 
Aandacht evenement (B): De operationele voorbereiding en uitvoering door een of meer hulpdiensten wordt voorstelbaar geacht.
Risicovol evenement (C): De operationele voorbereiding en uitvoering door een of meer hulpdiensten wordt noodzakelijk geacht. 
Vaststellen behandelscan
Het vaststellen van de behandelscan gebeurt door de vergunningverlener. Deze kan de ingevulde behandelscan beoordelen en de antwoorden aanpassen op basis van ervaring en aanvullende informatie. Het kan voorkomen dat de automatisch gegenereerde indicatie van de behandelaanpak niet overeenkomt met het beeld van de classificatie en behandelaanpak van het evenement. Daarom kan de vergunningverlener ervoor kiezen om de behandelaanpak hoger of lager te classificeren. Dit heeft invloed op de leges die aan de behandelaanpak zijn gekoppeld en deze zijn daarom pas na het vaststellen van de behandelscan definitief.
Heeft u vragen of suggesties voor verdere doorontwikkeling van deze scan, dan horen wij die graag.
Met vriendelijke groet,
Joyce Langelaar (j.langelaar@dronten.nl)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</si>
</sst>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F800]dddd\,\ mmmm\ dd\,\ yyyy"/>
  </numFmts>
  <fonts count="24" x14ac:knownFonts="1">
    <font>
      <sz val="10"/>
      <name val="Arial"/>
    </font>
    <font>
      <b/>
      <sz val="10"/>
      <name val="Arial"/>
      <family val="2"/>
    </font>
    <font>
      <sz val="10"/>
      <name val="Arial"/>
      <family val="2"/>
    </font>
    <font>
      <i/>
      <sz val="10"/>
      <name val="Arial"/>
      <family val="2"/>
    </font>
    <font>
      <sz val="10"/>
      <name val="Arial"/>
      <family val="2"/>
    </font>
    <font>
      <u/>
      <sz val="10"/>
      <color indexed="12"/>
      <name val="Arial"/>
      <family val="2"/>
    </font>
    <font>
      <u/>
      <sz val="10"/>
      <color indexed="12"/>
      <name val="Arial"/>
      <family val="2"/>
    </font>
    <font>
      <sz val="10"/>
      <name val="Arial"/>
      <family val="2"/>
    </font>
    <font>
      <sz val="11"/>
      <color theme="1"/>
      <name val="Calibri"/>
      <family val="2"/>
      <scheme val="minor"/>
    </font>
    <font>
      <sz val="9"/>
      <color indexed="81"/>
      <name val="Tahoma"/>
      <family val="2"/>
    </font>
    <font>
      <b/>
      <sz val="9"/>
      <color indexed="81"/>
      <name val="Tahoma"/>
      <family val="2"/>
    </font>
    <font>
      <b/>
      <sz val="12"/>
      <color rgb="FFFF0000"/>
      <name val="Arial"/>
      <family val="2"/>
    </font>
    <font>
      <sz val="10"/>
      <color rgb="FFFF0000"/>
      <name val="Arial"/>
      <family val="2"/>
    </font>
    <font>
      <sz val="9"/>
      <color rgb="FFFF0000"/>
      <name val="Segoe UI"/>
      <family val="2"/>
    </font>
    <font>
      <b/>
      <sz val="10"/>
      <color theme="0"/>
      <name val="Arial"/>
      <family val="2"/>
    </font>
    <font>
      <b/>
      <sz val="12"/>
      <name val="Arial"/>
      <family val="2"/>
    </font>
    <font>
      <b/>
      <sz val="12"/>
      <color rgb="FF0070C0"/>
      <name val="Arial"/>
      <family val="2"/>
    </font>
    <font>
      <sz val="10"/>
      <name val="Bernard MT Condensed"/>
      <family val="1"/>
    </font>
    <font>
      <b/>
      <i/>
      <sz val="10"/>
      <name val="Arial"/>
      <family val="2"/>
    </font>
    <font>
      <sz val="10"/>
      <color theme="0" tint="-0.14999847407452621"/>
      <name val="Arial"/>
      <family val="2"/>
    </font>
    <font>
      <b/>
      <sz val="16"/>
      <color rgb="FFFFC000"/>
      <name val="Arial"/>
      <family val="2"/>
    </font>
    <font>
      <sz val="10"/>
      <name val="Arial"/>
    </font>
    <font>
      <b/>
      <sz val="12"/>
      <color rgb="FFFFC000"/>
      <name val="Arial"/>
      <family val="2"/>
    </font>
    <font>
      <u/>
      <sz val="10"/>
      <color theme="10"/>
      <name val="Arial"/>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42">
    <border>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3">
    <xf numFmtId="0" fontId="0"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4" fillId="0" borderId="0"/>
    <xf numFmtId="0" fontId="2" fillId="0" borderId="0"/>
    <xf numFmtId="0" fontId="8" fillId="0" borderId="0"/>
    <xf numFmtId="43" fontId="21" fillId="0" borderId="0" applyFont="0" applyFill="0" applyBorder="0" applyAlignment="0" applyProtection="0"/>
    <xf numFmtId="9" fontId="21" fillId="0" borderId="0" applyFont="0" applyFill="0" applyBorder="0" applyAlignment="0" applyProtection="0"/>
    <xf numFmtId="0" fontId="23" fillId="0" borderId="0" applyNumberFormat="0" applyFill="0" applyBorder="0" applyAlignment="0" applyProtection="0"/>
  </cellStyleXfs>
  <cellXfs count="172">
    <xf numFmtId="0" fontId="0" fillId="0" borderId="0" xfId="0"/>
    <xf numFmtId="0" fontId="2" fillId="0" borderId="12" xfId="0" applyFont="1" applyBorder="1" applyAlignment="1">
      <alignment horizontal="center"/>
    </xf>
    <xf numFmtId="0" fontId="2" fillId="0" borderId="14" xfId="0" applyFont="1" applyBorder="1" applyAlignment="1">
      <alignment horizontal="center"/>
    </xf>
    <xf numFmtId="0" fontId="2" fillId="0" borderId="0" xfId="0" applyFont="1"/>
    <xf numFmtId="0" fontId="0" fillId="0" borderId="0" xfId="0" applyAlignment="1">
      <alignment horizontal="center" vertical="center"/>
    </xf>
    <xf numFmtId="0" fontId="2" fillId="0" borderId="4" xfId="0" applyFont="1" applyBorder="1" applyAlignment="1">
      <alignment horizontal="center"/>
    </xf>
    <xf numFmtId="0" fontId="0" fillId="0" borderId="0" xfId="0" applyAlignment="1">
      <alignment wrapText="1"/>
    </xf>
    <xf numFmtId="0" fontId="2" fillId="0" borderId="0" xfId="0" applyFont="1" applyAlignment="1"/>
    <xf numFmtId="0" fontId="0" fillId="5" borderId="0" xfId="0" applyFill="1" applyAlignment="1">
      <alignment horizontal="center" vertical="center"/>
    </xf>
    <xf numFmtId="0" fontId="0" fillId="5" borderId="0" xfId="0" applyFill="1"/>
    <xf numFmtId="0" fontId="17" fillId="5" borderId="0" xfId="0" applyFont="1" applyFill="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2" fillId="0" borderId="22" xfId="0" applyFont="1" applyBorder="1" applyAlignment="1">
      <alignment horizontal="center"/>
    </xf>
    <xf numFmtId="0" fontId="2" fillId="3" borderId="1" xfId="0" applyFont="1" applyFill="1" applyBorder="1" applyAlignment="1">
      <alignment horizontal="center"/>
    </xf>
    <xf numFmtId="0" fontId="2" fillId="3" borderId="5" xfId="0" applyFont="1" applyFill="1" applyBorder="1" applyAlignment="1">
      <alignment wrapText="1"/>
    </xf>
    <xf numFmtId="0" fontId="0" fillId="0" borderId="0" xfId="0" applyAlignment="1">
      <alignment horizontal="center" vertical="center"/>
    </xf>
    <xf numFmtId="0" fontId="17" fillId="3" borderId="4" xfId="0" applyFont="1" applyFill="1" applyBorder="1" applyAlignment="1">
      <alignment horizontal="center" vertical="center"/>
    </xf>
    <xf numFmtId="0" fontId="0" fillId="0" borderId="4" xfId="0" applyBorder="1" applyAlignment="1">
      <alignment horizontal="center"/>
    </xf>
    <xf numFmtId="1" fontId="2" fillId="0" borderId="4" xfId="0" applyNumberFormat="1" applyFont="1" applyBorder="1" applyAlignment="1">
      <alignment horizontal="center"/>
    </xf>
    <xf numFmtId="1" fontId="0" fillId="0" borderId="0" xfId="0" applyNumberFormat="1" applyAlignment="1">
      <alignment horizontal="center" vertical="center"/>
    </xf>
    <xf numFmtId="1" fontId="1" fillId="3" borderId="0" xfId="0" applyNumberFormat="1" applyFont="1" applyFill="1" applyAlignment="1">
      <alignment horizontal="center" vertical="center" wrapText="1"/>
    </xf>
    <xf numFmtId="1" fontId="0" fillId="3" borderId="19" xfId="0" applyNumberFormat="1" applyFill="1" applyBorder="1" applyAlignment="1">
      <alignment horizontal="center" vertical="center"/>
    </xf>
    <xf numFmtId="164" fontId="0" fillId="5" borderId="0" xfId="10" applyNumberFormat="1" applyFont="1" applyFill="1" applyAlignment="1">
      <alignment horizontal="center" vertical="center"/>
    </xf>
    <xf numFmtId="0" fontId="16" fillId="5" borderId="0" xfId="0" applyFont="1" applyFill="1" applyAlignment="1">
      <alignment horizontal="right"/>
    </xf>
    <xf numFmtId="1" fontId="0" fillId="3" borderId="24" xfId="0" applyNumberFormat="1" applyFill="1" applyBorder="1" applyAlignment="1">
      <alignment horizontal="center" vertical="center"/>
    </xf>
    <xf numFmtId="0" fontId="1" fillId="3" borderId="0" xfId="0" applyFont="1" applyFill="1" applyAlignment="1">
      <alignment horizontal="center" vertical="center" wrapText="1"/>
    </xf>
    <xf numFmtId="0" fontId="0" fillId="3" borderId="25" xfId="0" applyFill="1" applyBorder="1" applyAlignment="1">
      <alignment wrapText="1"/>
    </xf>
    <xf numFmtId="0" fontId="2" fillId="3" borderId="25" xfId="0" applyFont="1" applyFill="1" applyBorder="1" applyAlignment="1"/>
    <xf numFmtId="0" fontId="0" fillId="3" borderId="25" xfId="0" applyFill="1" applyBorder="1" applyAlignment="1">
      <alignment horizontal="left" wrapText="1"/>
    </xf>
    <xf numFmtId="0" fontId="2" fillId="0" borderId="0" xfId="0" applyFont="1" applyBorder="1"/>
    <xf numFmtId="0" fontId="1" fillId="0" borderId="0" xfId="0" applyFont="1" applyFill="1" applyBorder="1" applyAlignment="1">
      <alignment wrapText="1"/>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xf>
    <xf numFmtId="17" fontId="0" fillId="0" borderId="0" xfId="0" applyNumberFormat="1"/>
    <xf numFmtId="9" fontId="0" fillId="0" borderId="0" xfId="11" applyFont="1" applyAlignment="1">
      <alignment horizontal="center" vertical="center"/>
    </xf>
    <xf numFmtId="9" fontId="0" fillId="2" borderId="0" xfId="11" applyFont="1" applyFill="1" applyAlignment="1">
      <alignment horizontal="center" vertical="center"/>
    </xf>
    <xf numFmtId="9" fontId="1" fillId="3" borderId="0" xfId="11" applyFont="1" applyFill="1" applyAlignment="1">
      <alignment horizontal="center" vertical="center" wrapText="1"/>
    </xf>
    <xf numFmtId="9" fontId="0" fillId="5" borderId="0" xfId="11" applyFont="1" applyFill="1" applyAlignment="1">
      <alignment horizontal="center" vertical="center"/>
    </xf>
    <xf numFmtId="43" fontId="0" fillId="0" borderId="0" xfId="0" applyNumberFormat="1"/>
    <xf numFmtId="9" fontId="0" fillId="0" borderId="0" xfId="11" applyFont="1"/>
    <xf numFmtId="9" fontId="2" fillId="0" borderId="0" xfId="11" applyFont="1" applyAlignment="1"/>
    <xf numFmtId="9" fontId="2" fillId="0" borderId="0" xfId="11" applyFont="1"/>
    <xf numFmtId="1" fontId="3" fillId="3" borderId="28" xfId="0" applyNumberFormat="1" applyFont="1" applyFill="1" applyBorder="1" applyAlignment="1">
      <alignment horizontal="center" vertical="center"/>
    </xf>
    <xf numFmtId="0" fontId="3" fillId="0" borderId="0" xfId="0" applyFont="1" applyBorder="1"/>
    <xf numFmtId="0" fontId="3" fillId="0" borderId="0" xfId="0" applyFont="1"/>
    <xf numFmtId="9" fontId="3" fillId="0" borderId="0" xfId="11" applyFont="1"/>
    <xf numFmtId="43" fontId="0" fillId="0" borderId="0" xfId="10" applyFont="1"/>
    <xf numFmtId="2" fontId="0" fillId="0" borderId="0" xfId="0" applyNumberFormat="1"/>
    <xf numFmtId="9" fontId="0" fillId="0" borderId="0" xfId="0" applyNumberFormat="1"/>
    <xf numFmtId="164" fontId="0" fillId="0" borderId="0" xfId="10" applyNumberFormat="1" applyFont="1"/>
    <xf numFmtId="164" fontId="3" fillId="0" borderId="0" xfId="10" applyNumberFormat="1" applyFont="1"/>
    <xf numFmtId="0" fontId="2" fillId="0" borderId="0" xfId="0" applyFont="1" applyAlignment="1">
      <alignment horizontal="center"/>
    </xf>
    <xf numFmtId="0" fontId="1" fillId="6" borderId="0" xfId="0" applyFont="1" applyFill="1" applyAlignment="1">
      <alignment horizontal="center" wrapText="1"/>
    </xf>
    <xf numFmtId="0" fontId="0" fillId="0" borderId="0" xfId="0" applyAlignment="1">
      <alignment horizontal="left"/>
    </xf>
    <xf numFmtId="0" fontId="12" fillId="0" borderId="0" xfId="0" applyFont="1" applyAlignment="1">
      <alignment horizontal="left"/>
    </xf>
    <xf numFmtId="0" fontId="2" fillId="3" borderId="0" xfId="0" applyFont="1" applyFill="1" applyAlignment="1">
      <alignment horizontal="center"/>
    </xf>
    <xf numFmtId="0" fontId="2" fillId="3" borderId="0" xfId="0" applyFont="1" applyFill="1"/>
    <xf numFmtId="43" fontId="0" fillId="0" borderId="0" xfId="10" applyNumberFormat="1" applyFont="1"/>
    <xf numFmtId="2" fontId="0" fillId="0" borderId="0" xfId="10" applyNumberFormat="1" applyFont="1"/>
    <xf numFmtId="43" fontId="0" fillId="0" borderId="0" xfId="11" applyNumberFormat="1" applyFont="1"/>
    <xf numFmtId="2" fontId="2" fillId="0" borderId="0" xfId="0" applyNumberFormat="1" applyFont="1"/>
    <xf numFmtId="0" fontId="0" fillId="4" borderId="0" xfId="0" applyFill="1"/>
    <xf numFmtId="0" fontId="17" fillId="3" borderId="4" xfId="0" applyFont="1" applyFill="1" applyBorder="1" applyAlignment="1">
      <alignment horizontal="center" vertical="center"/>
    </xf>
    <xf numFmtId="0" fontId="2" fillId="0" borderId="4" xfId="0" applyFont="1" applyFill="1" applyBorder="1" applyAlignment="1">
      <alignment horizontal="center"/>
    </xf>
    <xf numFmtId="0" fontId="2" fillId="0" borderId="12" xfId="0" applyFont="1" applyFill="1" applyBorder="1" applyAlignment="1">
      <alignment horizontal="center"/>
    </xf>
    <xf numFmtId="0" fontId="0" fillId="2" borderId="0" xfId="0" applyFill="1" applyAlignment="1">
      <alignment horizontal="right"/>
    </xf>
    <xf numFmtId="0" fontId="2" fillId="2" borderId="0" xfId="0" applyFont="1" applyFill="1" applyAlignment="1">
      <alignment horizontal="right"/>
    </xf>
    <xf numFmtId="0" fontId="2" fillId="3" borderId="0" xfId="0" applyFont="1" applyFill="1" applyBorder="1" applyAlignment="1">
      <alignment horizontal="center"/>
    </xf>
    <xf numFmtId="0" fontId="0" fillId="0" borderId="0" xfId="0" applyFill="1"/>
    <xf numFmtId="0" fontId="2" fillId="0" borderId="32" xfId="0" applyFont="1" applyBorder="1" applyAlignment="1">
      <alignment horizontal="center"/>
    </xf>
    <xf numFmtId="0" fontId="2" fillId="0" borderId="33" xfId="0" applyFont="1" applyBorder="1" applyAlignment="1">
      <alignment horizontal="center"/>
    </xf>
    <xf numFmtId="0" fontId="15" fillId="7" borderId="0" xfId="0" applyFont="1" applyFill="1" applyBorder="1" applyAlignment="1">
      <alignment horizontal="center"/>
    </xf>
    <xf numFmtId="0" fontId="15" fillId="7" borderId="0" xfId="0" applyFont="1" applyFill="1" applyBorder="1" applyAlignment="1"/>
    <xf numFmtId="0" fontId="0" fillId="7" borderId="0" xfId="0" applyFill="1" applyBorder="1"/>
    <xf numFmtId="0" fontId="2" fillId="7" borderId="0" xfId="0" applyFont="1" applyFill="1" applyBorder="1" applyAlignment="1">
      <alignment vertical="top" wrapText="1"/>
    </xf>
    <xf numFmtId="0" fontId="2" fillId="7" borderId="0" xfId="0" applyFont="1" applyFill="1" applyBorder="1"/>
    <xf numFmtId="0" fontId="0" fillId="0" borderId="4" xfId="0" applyFill="1" applyBorder="1" applyAlignment="1" applyProtection="1">
      <alignment wrapText="1"/>
      <protection locked="0"/>
    </xf>
    <xf numFmtId="0" fontId="0" fillId="0" borderId="20" xfId="0" applyFill="1" applyBorder="1" applyAlignment="1" applyProtection="1">
      <alignment wrapText="1"/>
      <protection locked="0"/>
    </xf>
    <xf numFmtId="0" fontId="0" fillId="0" borderId="24" xfId="0" applyFill="1" applyBorder="1" applyAlignment="1" applyProtection="1">
      <alignment wrapText="1"/>
      <protection locked="0"/>
    </xf>
    <xf numFmtId="0" fontId="2" fillId="0" borderId="4" xfId="0" applyFont="1" applyFill="1" applyBorder="1" applyAlignment="1" applyProtection="1">
      <alignment wrapText="1"/>
      <protection locked="0"/>
    </xf>
    <xf numFmtId="0" fontId="0" fillId="0" borderId="23" xfId="0" applyFill="1" applyBorder="1" applyAlignment="1" applyProtection="1">
      <alignment wrapText="1"/>
      <protection locked="0"/>
    </xf>
    <xf numFmtId="0" fontId="20" fillId="4" borderId="0" xfId="0" applyFont="1" applyFill="1" applyAlignment="1">
      <alignment horizontal="center" vertical="center" wrapText="1"/>
    </xf>
    <xf numFmtId="0" fontId="0" fillId="3" borderId="5" xfId="0" applyFill="1" applyBorder="1" applyAlignment="1">
      <alignment wrapText="1"/>
    </xf>
    <xf numFmtId="0" fontId="2" fillId="3" borderId="5" xfId="0" applyFont="1" applyFill="1" applyBorder="1" applyAlignment="1">
      <alignment horizontal="left" wrapText="1"/>
    </xf>
    <xf numFmtId="0" fontId="0" fillId="3" borderId="5" xfId="0" applyFill="1" applyBorder="1" applyAlignment="1">
      <alignment horizontal="center" wrapText="1"/>
    </xf>
    <xf numFmtId="0" fontId="2" fillId="3" borderId="9" xfId="0" applyFont="1" applyFill="1" applyBorder="1" applyAlignment="1">
      <alignment wrapText="1"/>
    </xf>
    <xf numFmtId="0" fontId="0" fillId="3" borderId="0" xfId="0" applyFill="1" applyAlignment="1">
      <alignment horizontal="center" wrapText="1"/>
    </xf>
    <xf numFmtId="0" fontId="0" fillId="3" borderId="0" xfId="0" applyFill="1" applyAlignment="1">
      <alignment wrapText="1"/>
    </xf>
    <xf numFmtId="0" fontId="17" fillId="3" borderId="4" xfId="0" applyFont="1" applyFill="1" applyBorder="1" applyAlignment="1">
      <alignment horizontal="center" vertical="center"/>
    </xf>
    <xf numFmtId="0" fontId="2" fillId="0" borderId="0" xfId="0" applyFont="1" applyAlignment="1">
      <alignment wrapText="1"/>
    </xf>
    <xf numFmtId="9" fontId="0" fillId="3" borderId="2" xfId="11" applyFont="1" applyFill="1" applyBorder="1" applyAlignment="1">
      <alignment horizontal="center" vertical="center"/>
    </xf>
    <xf numFmtId="9" fontId="0" fillId="3" borderId="18" xfId="11" applyFont="1" applyFill="1" applyBorder="1" applyAlignment="1">
      <alignment horizontal="center" vertical="center"/>
    </xf>
    <xf numFmtId="9" fontId="0" fillId="3" borderId="19" xfId="11" applyFont="1" applyFill="1" applyBorder="1" applyAlignment="1">
      <alignment horizontal="center" vertical="center"/>
    </xf>
    <xf numFmtId="9" fontId="3" fillId="3" borderId="28" xfId="11" applyFont="1" applyFill="1" applyBorder="1" applyAlignment="1">
      <alignment horizontal="center" vertical="center"/>
    </xf>
    <xf numFmtId="1" fontId="0" fillId="2" borderId="0" xfId="0" applyNumberFormat="1" applyFill="1" applyAlignment="1" applyProtection="1">
      <alignment horizontal="center" vertical="center"/>
    </xf>
    <xf numFmtId="0" fontId="0" fillId="2" borderId="0" xfId="0" applyFill="1" applyAlignment="1" applyProtection="1">
      <alignment horizontal="center" vertical="center"/>
    </xf>
    <xf numFmtId="0" fontId="2" fillId="2" borderId="0" xfId="0" applyFont="1" applyFill="1" applyAlignment="1" applyProtection="1">
      <alignment horizontal="center" vertical="center"/>
    </xf>
    <xf numFmtId="1" fontId="2" fillId="2" borderId="0" xfId="0" applyNumberFormat="1" applyFont="1" applyFill="1" applyAlignment="1" applyProtection="1">
      <alignment horizontal="center" vertical="center"/>
    </xf>
    <xf numFmtId="0" fontId="19" fillId="2" borderId="0" xfId="0" applyFont="1" applyFill="1" applyAlignment="1" applyProtection="1">
      <alignment horizontal="center" vertical="center"/>
    </xf>
    <xf numFmtId="0" fontId="2" fillId="5" borderId="0" xfId="0" applyFont="1" applyFill="1"/>
    <xf numFmtId="0" fontId="13" fillId="0" borderId="0" xfId="0" applyFont="1" applyAlignment="1">
      <alignment horizontal="left" vertical="center"/>
    </xf>
    <xf numFmtId="0" fontId="0" fillId="0" borderId="0" xfId="0" applyFill="1" applyAlignment="1">
      <alignment horizontal="left"/>
    </xf>
    <xf numFmtId="0" fontId="2" fillId="0" borderId="0" xfId="0" applyFont="1" applyFill="1" applyBorder="1" applyAlignment="1">
      <alignment horizontal="left"/>
    </xf>
    <xf numFmtId="0" fontId="2" fillId="7" borderId="0" xfId="12" applyFont="1" applyFill="1" applyBorder="1" applyAlignment="1">
      <alignment vertical="top" wrapText="1"/>
    </xf>
    <xf numFmtId="0" fontId="1" fillId="5" borderId="0" xfId="0" applyFont="1" applyFill="1" applyAlignment="1">
      <alignment horizontal="center" vertical="center" textRotation="90"/>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34" xfId="0" applyFill="1" applyBorder="1" applyAlignment="1">
      <alignment horizontal="center"/>
    </xf>
    <xf numFmtId="0" fontId="0" fillId="4" borderId="35" xfId="0" applyFill="1" applyBorder="1" applyAlignment="1">
      <alignment horizontal="center"/>
    </xf>
    <xf numFmtId="0" fontId="0" fillId="4" borderId="36" xfId="0" applyFill="1" applyBorder="1" applyAlignment="1">
      <alignment horizont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5" fontId="2" fillId="0" borderId="0" xfId="0" applyNumberFormat="1" applyFont="1" applyAlignment="1" applyProtection="1">
      <alignment horizontal="center" vertical="center"/>
      <protection locked="0"/>
    </xf>
    <xf numFmtId="165" fontId="0" fillId="0" borderId="0" xfId="0" applyNumberFormat="1" applyAlignment="1" applyProtection="1">
      <alignment horizontal="center" vertical="center"/>
      <protection locked="0"/>
    </xf>
    <xf numFmtId="0" fontId="3" fillId="0" borderId="0" xfId="0" applyFont="1" applyFill="1" applyAlignment="1" applyProtection="1">
      <alignment horizontal="center"/>
      <protection locked="0"/>
    </xf>
    <xf numFmtId="0" fontId="17" fillId="3" borderId="4" xfId="0" applyFont="1" applyFill="1" applyBorder="1" applyAlignment="1">
      <alignment horizontal="center" vertical="center"/>
    </xf>
    <xf numFmtId="1" fontId="0" fillId="3" borderId="8" xfId="0" applyNumberFormat="1" applyFill="1" applyBorder="1" applyAlignment="1">
      <alignment horizontal="center" vertical="center"/>
    </xf>
    <xf numFmtId="1" fontId="0" fillId="3" borderId="11" xfId="0" applyNumberFormat="1" applyFill="1" applyBorder="1" applyAlignment="1">
      <alignment horizontal="center" vertical="center"/>
    </xf>
    <xf numFmtId="1" fontId="0" fillId="3" borderId="16" xfId="0" applyNumberFormat="1" applyFill="1" applyBorder="1" applyAlignment="1">
      <alignment horizontal="center" vertical="center"/>
    </xf>
    <xf numFmtId="0" fontId="16" fillId="5" borderId="0" xfId="0" applyFont="1" applyFill="1" applyAlignment="1">
      <alignment horizontal="right"/>
    </xf>
    <xf numFmtId="0" fontId="20" fillId="4" borderId="37" xfId="0" applyFont="1" applyFill="1" applyBorder="1" applyAlignment="1">
      <alignment horizontal="center"/>
    </xf>
    <xf numFmtId="0" fontId="20" fillId="4" borderId="38" xfId="0" applyFont="1" applyFill="1" applyBorder="1" applyAlignment="1">
      <alignment horizontal="center"/>
    </xf>
    <xf numFmtId="0" fontId="20" fillId="4" borderId="39" xfId="0" applyFont="1" applyFill="1" applyBorder="1" applyAlignment="1">
      <alignment horizontal="center"/>
    </xf>
    <xf numFmtId="0" fontId="1" fillId="3" borderId="0" xfId="0" applyFont="1" applyFill="1" applyAlignment="1">
      <alignment horizontal="center" vertical="center" textRotation="90"/>
    </xf>
    <xf numFmtId="0" fontId="1" fillId="2" borderId="0" xfId="0" applyFont="1" applyFill="1" applyAlignment="1">
      <alignment horizontal="center" vertical="center" textRotation="90"/>
    </xf>
    <xf numFmtId="0" fontId="3" fillId="3" borderId="9" xfId="0" applyFont="1" applyFill="1" applyBorder="1" applyAlignment="1">
      <alignment horizontal="right" wrapText="1"/>
    </xf>
    <xf numFmtId="0" fontId="3" fillId="3" borderId="28" xfId="0" applyFont="1" applyFill="1" applyBorder="1" applyAlignment="1">
      <alignment horizontal="right" wrapText="1"/>
    </xf>
    <xf numFmtId="0" fontId="17" fillId="3" borderId="23" xfId="0" applyFont="1" applyFill="1" applyBorder="1" applyAlignment="1">
      <alignment horizontal="center" vertical="center"/>
    </xf>
    <xf numFmtId="0" fontId="0" fillId="3" borderId="25" xfId="0" applyFill="1" applyBorder="1" applyAlignment="1">
      <alignment horizontal="left" vertical="center" wrapText="1"/>
    </xf>
    <xf numFmtId="0" fontId="1" fillId="3" borderId="13" xfId="0" applyFont="1" applyFill="1" applyBorder="1" applyAlignment="1">
      <alignment horizontal="center"/>
    </xf>
    <xf numFmtId="0" fontId="1" fillId="3" borderId="10" xfId="0" applyFont="1" applyFill="1" applyBorder="1" applyAlignment="1">
      <alignment horizontal="center"/>
    </xf>
    <xf numFmtId="0" fontId="14" fillId="3" borderId="0" xfId="0" applyFont="1" applyFill="1" applyBorder="1" applyAlignment="1">
      <alignment horizontal="center" vertical="center"/>
    </xf>
    <xf numFmtId="9" fontId="0" fillId="3" borderId="18" xfId="11" applyFont="1" applyFill="1" applyBorder="1" applyAlignment="1">
      <alignment horizontal="center" vertical="center"/>
    </xf>
    <xf numFmtId="9" fontId="0" fillId="3" borderId="0" xfId="11" applyFont="1" applyFill="1" applyBorder="1" applyAlignment="1">
      <alignment horizontal="center" vertical="center"/>
    </xf>
    <xf numFmtId="9" fontId="0" fillId="3" borderId="19" xfId="11" applyFont="1" applyFill="1" applyBorder="1" applyAlignment="1">
      <alignment horizontal="center" vertical="center"/>
    </xf>
    <xf numFmtId="0" fontId="0" fillId="3" borderId="26" xfId="0" applyFill="1" applyBorder="1" applyAlignment="1">
      <alignment horizontal="left" vertical="center" wrapText="1"/>
    </xf>
    <xf numFmtId="0" fontId="0" fillId="3" borderId="27" xfId="0" applyFill="1" applyBorder="1" applyAlignment="1">
      <alignment horizontal="left" vertical="center" wrapText="1"/>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0" fillId="3" borderId="31" xfId="0" applyFill="1" applyBorder="1" applyAlignment="1">
      <alignment horizontal="left" vertical="center" wrapText="1"/>
    </xf>
    <xf numFmtId="0" fontId="1" fillId="3" borderId="29" xfId="0" applyFont="1" applyFill="1" applyBorder="1" applyAlignment="1">
      <alignment horizontal="center"/>
    </xf>
    <xf numFmtId="0" fontId="1" fillId="3" borderId="30" xfId="0" applyFont="1" applyFill="1" applyBorder="1" applyAlignment="1">
      <alignment horizontal="center"/>
    </xf>
    <xf numFmtId="0" fontId="11" fillId="0" borderId="0" xfId="0" applyFont="1" applyFill="1" applyAlignment="1" applyProtection="1">
      <alignment horizontal="center" wrapText="1"/>
      <protection locked="0"/>
    </xf>
    <xf numFmtId="0" fontId="16" fillId="5" borderId="0" xfId="0" applyFont="1" applyFill="1" applyAlignment="1">
      <alignment horizontal="center" vertical="center"/>
    </xf>
    <xf numFmtId="0" fontId="3" fillId="5" borderId="0" xfId="0" applyFont="1" applyFill="1" applyAlignment="1">
      <alignment horizontal="center"/>
    </xf>
    <xf numFmtId="0" fontId="11" fillId="5" borderId="0" xfId="0" applyFont="1" applyFill="1" applyAlignment="1">
      <alignment horizontal="center" wrapText="1"/>
    </xf>
    <xf numFmtId="0" fontId="16" fillId="5" borderId="0" xfId="0" applyFont="1" applyFill="1" applyAlignment="1">
      <alignment horizontal="center"/>
    </xf>
    <xf numFmtId="0" fontId="1" fillId="5" borderId="0" xfId="0" applyFont="1" applyFill="1" applyBorder="1" applyAlignment="1">
      <alignment horizontal="right"/>
    </xf>
    <xf numFmtId="9" fontId="0" fillId="3" borderId="40" xfId="11" applyFont="1" applyFill="1" applyBorder="1" applyAlignment="1">
      <alignment horizontal="center" vertical="center"/>
    </xf>
    <xf numFmtId="9" fontId="0" fillId="3" borderId="1" xfId="11" applyFont="1" applyFill="1" applyBorder="1" applyAlignment="1">
      <alignment horizontal="center" vertical="center"/>
    </xf>
    <xf numFmtId="9" fontId="0" fillId="3" borderId="41" xfId="11" applyFont="1" applyFill="1" applyBorder="1" applyAlignment="1">
      <alignment horizontal="center" vertical="center"/>
    </xf>
    <xf numFmtId="0" fontId="22" fillId="5" borderId="0" xfId="0" applyFont="1" applyFill="1" applyAlignment="1">
      <alignment horizontal="center" vertical="center"/>
    </xf>
    <xf numFmtId="0" fontId="20" fillId="4" borderId="0" xfId="0" applyFont="1" applyFill="1" applyAlignment="1">
      <alignment horizontal="center"/>
    </xf>
    <xf numFmtId="0" fontId="15" fillId="3" borderId="13" xfId="0" applyFont="1" applyFill="1" applyBorder="1" applyAlignment="1">
      <alignment horizontal="center"/>
    </xf>
    <xf numFmtId="0" fontId="15" fillId="3" borderId="10" xfId="0" applyFont="1" applyFill="1" applyBorder="1" applyAlignment="1">
      <alignment horizontal="center"/>
    </xf>
    <xf numFmtId="0" fontId="15" fillId="3" borderId="7" xfId="0" applyFont="1" applyFill="1" applyBorder="1" applyAlignment="1">
      <alignment horizontal="center"/>
    </xf>
    <xf numFmtId="0" fontId="18" fillId="3" borderId="5" xfId="0" applyFont="1" applyFill="1" applyBorder="1" applyAlignment="1">
      <alignment horizontal="center"/>
    </xf>
    <xf numFmtId="0" fontId="18" fillId="3" borderId="0" xfId="0" applyFont="1" applyFill="1" applyBorder="1" applyAlignment="1">
      <alignment horizontal="center"/>
    </xf>
    <xf numFmtId="0" fontId="18" fillId="3" borderId="1" xfId="0" applyFont="1" applyFill="1" applyBorder="1" applyAlignment="1">
      <alignment horizontal="center"/>
    </xf>
    <xf numFmtId="0" fontId="0" fillId="4" borderId="0" xfId="0" applyFill="1" applyAlignment="1">
      <alignment horizontal="center"/>
    </xf>
    <xf numFmtId="0" fontId="1" fillId="4" borderId="0" xfId="0" applyFont="1" applyFill="1" applyAlignment="1">
      <alignment horizontal="center"/>
    </xf>
  </cellXfs>
  <cellStyles count="13">
    <cellStyle name="Hyperlink" xfId="12" builtinId="8"/>
    <cellStyle name="Hyperlink 2" xfId="1" xr:uid="{00000000-0005-0000-0000-000000000000}"/>
    <cellStyle name="Hyperlink 3" xfId="2" xr:uid="{00000000-0005-0000-0000-000001000000}"/>
    <cellStyle name="Komma" xfId="10" builtinId="3"/>
    <cellStyle name="Procent" xfId="11" builtinId="5"/>
    <cellStyle name="Procent 2" xfId="3" xr:uid="{00000000-0005-0000-0000-000002000000}"/>
    <cellStyle name="Procent 2 2" xfId="4" xr:uid="{00000000-0005-0000-0000-000003000000}"/>
    <cellStyle name="Procent 2 2 2" xfId="5" xr:uid="{00000000-0005-0000-0000-000004000000}"/>
    <cellStyle name="Procent 2 3" xfId="6" xr:uid="{00000000-0005-0000-0000-000005000000}"/>
    <cellStyle name="Standaard" xfId="0" builtinId="0"/>
    <cellStyle name="Standaard 2" xfId="7" xr:uid="{00000000-0005-0000-0000-000007000000}"/>
    <cellStyle name="Standaard 2 2" xfId="8" xr:uid="{00000000-0005-0000-0000-000008000000}"/>
    <cellStyle name="Standaard 3" xfId="9" xr:uid="{00000000-0005-0000-0000-000009000000}"/>
  </cellStyles>
  <dxfs count="2">
    <dxf>
      <font>
        <color rgb="FFFF0000"/>
      </font>
    </dxf>
    <dxf>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9D9"/>
      <color rgb="FFFF00FF"/>
      <color rgb="FFFF9B9B"/>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hom01\AppData\Local\Microsoft\Windows\Temporary%20Internet%20Files\Content.Outlook\FUPAF2B1\2012-09-18%20Initiele%20versie%20kalender%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jstweergave+scan"/>
      <sheetName val="Voorbeeld Bestuurlijke versie"/>
      <sheetName val="risicoscan (losbladig)"/>
      <sheetName val="indicatoren"/>
      <sheetName val="Overzicht van wijzigingen"/>
    </sheetNames>
    <sheetDataSet>
      <sheetData sheetId="0"/>
      <sheetData sheetId="1"/>
      <sheetData sheetId="2"/>
      <sheetData sheetId="3">
        <row r="56">
          <cell r="D56" t="str">
            <v>ja, bezoekers / toeschouwers / deelnemers</v>
          </cell>
        </row>
        <row r="57">
          <cell r="D57" t="str">
            <v>ja, medewerkers van de organisatie</v>
          </cell>
        </row>
        <row r="58">
          <cell r="D58" t="str">
            <v>nee</v>
          </cell>
        </row>
      </sheetData>
      <sheetData sheetId="4"/>
    </sheetDataSet>
  </externalBook>
</externalLink>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langelaar@dronten.nl?subject=Behandelscan"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D1DA-0A86-42AB-BD01-75964CADF8E0}">
  <dimension ref="B2:K4"/>
  <sheetViews>
    <sheetView zoomScale="110" zoomScaleNormal="110" workbookViewId="0">
      <selection activeCell="E3" sqref="E3"/>
    </sheetView>
  </sheetViews>
  <sheetFormatPr defaultColWidth="9.140625" defaultRowHeight="12.75" x14ac:dyDescent="0.2"/>
  <cols>
    <col min="1" max="1" width="9.140625" style="83"/>
    <col min="2" max="2" width="128.28515625" style="83" customWidth="1"/>
    <col min="3" max="4" width="8.7109375" style="83" customWidth="1"/>
    <col min="5" max="16384" width="9.140625" style="83"/>
  </cols>
  <sheetData>
    <row r="2" spans="2:11" ht="15.75" x14ac:dyDescent="0.25">
      <c r="B2" s="81" t="s">
        <v>181</v>
      </c>
      <c r="C2" s="82"/>
      <c r="D2" s="82"/>
      <c r="E2" s="82"/>
      <c r="F2" s="82"/>
      <c r="G2" s="82"/>
      <c r="H2" s="82"/>
      <c r="I2" s="82"/>
      <c r="J2" s="82"/>
      <c r="K2" s="82"/>
    </row>
    <row r="3" spans="2:11" ht="409.6" customHeight="1" x14ac:dyDescent="0.2">
      <c r="B3" s="113" t="s">
        <v>213</v>
      </c>
      <c r="C3" s="84"/>
      <c r="G3" s="85"/>
    </row>
    <row r="4" spans="2:11" x14ac:dyDescent="0.2">
      <c r="B4" s="85"/>
    </row>
  </sheetData>
  <sheetProtection algorithmName="SHA-512" hashValue="HznFZGBPnXjfoeL08YWhrzjXG00P4E4VtSE15WsRHaY5nDoPhuXiSCAZqalYxpGj3FxbVoX1itMLgcOLV4y/Pg==" saltValue="NwdSv4WtzfRQLeIti/oHkA==" spinCount="100000" sheet="1" objects="1" scenarios="1" selectLockedCells="1" selectUnlockedCells="1"/>
  <hyperlinks>
    <hyperlink ref="B3" r:id="rId1" display="mailto:j.langelaar@dronten.nl?subject=Behandelscan" xr:uid="{D4647E64-5F00-4E88-BBB2-31B9170A03E0}"/>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U76"/>
  <sheetViews>
    <sheetView tabSelected="1" showRuler="0" topLeftCell="A22" zoomScaleNormal="100" zoomScalePageLayoutView="75" workbookViewId="0">
      <selection activeCell="F71" sqref="F71:I71"/>
    </sheetView>
  </sheetViews>
  <sheetFormatPr defaultColWidth="8.85546875" defaultRowHeight="12.75" x14ac:dyDescent="0.2"/>
  <cols>
    <col min="1" max="1" width="0.7109375" customWidth="1"/>
    <col min="2" max="2" width="2.7109375" customWidth="1"/>
    <col min="3" max="3" width="3.28515625" bestFit="1" customWidth="1"/>
    <col min="4" max="4" width="50.7109375" style="6" bestFit="1" customWidth="1"/>
    <col min="5" max="5" width="2" style="4" bestFit="1" customWidth="1"/>
    <col min="6" max="6" width="58.28515625" style="6" customWidth="1"/>
    <col min="7" max="7" width="7.140625" style="22" customWidth="1"/>
    <col min="8" max="8" width="10.7109375" style="18" bestFit="1" customWidth="1"/>
    <col min="9" max="9" width="6.42578125" style="18" bestFit="1" customWidth="1"/>
    <col min="10" max="10" width="11.42578125" style="18" customWidth="1"/>
    <col min="11" max="11" width="8.7109375" style="44" hidden="1" customWidth="1"/>
    <col min="12" max="12" width="2.7109375" customWidth="1"/>
    <col min="13" max="15" width="11.140625" style="32" hidden="1" customWidth="1"/>
    <col min="16" max="17" width="9.140625" customWidth="1"/>
    <col min="18" max="18" width="9.140625" style="49" customWidth="1"/>
    <col min="19" max="19" width="12.28515625" customWidth="1"/>
    <col min="20" max="22" width="9.140625" customWidth="1"/>
  </cols>
  <sheetData>
    <row r="1" spans="2:20" ht="4.5" customHeight="1" thickBot="1" x14ac:dyDescent="0.25"/>
    <row r="2" spans="2:20" ht="21" thickBot="1" x14ac:dyDescent="0.35">
      <c r="B2" s="131" t="s">
        <v>41</v>
      </c>
      <c r="C2" s="132"/>
      <c r="D2" s="132"/>
      <c r="E2" s="132"/>
      <c r="F2" s="132"/>
      <c r="G2" s="132"/>
      <c r="H2" s="132"/>
      <c r="I2" s="132"/>
      <c r="J2" s="132"/>
      <c r="K2" s="132"/>
      <c r="L2" s="133"/>
    </row>
    <row r="3" spans="2:20" x14ac:dyDescent="0.2">
      <c r="B3" s="118"/>
      <c r="C3" s="135" t="s">
        <v>154</v>
      </c>
      <c r="D3" s="75" t="s">
        <v>3</v>
      </c>
      <c r="E3" s="121"/>
      <c r="F3" s="122"/>
      <c r="G3" s="104"/>
      <c r="H3" s="105"/>
      <c r="I3" s="105"/>
      <c r="J3" s="105"/>
      <c r="K3" s="45"/>
      <c r="L3" s="118"/>
    </row>
    <row r="4" spans="2:20" x14ac:dyDescent="0.2">
      <c r="B4" s="119"/>
      <c r="C4" s="135"/>
      <c r="D4" s="75" t="s">
        <v>42</v>
      </c>
      <c r="E4" s="123"/>
      <c r="F4" s="124"/>
      <c r="G4" s="104"/>
      <c r="H4" s="106"/>
      <c r="I4" s="105"/>
      <c r="J4" s="105"/>
      <c r="K4" s="45"/>
      <c r="L4" s="119"/>
    </row>
    <row r="5" spans="2:20" x14ac:dyDescent="0.2">
      <c r="B5" s="119"/>
      <c r="C5" s="135"/>
      <c r="D5" s="76" t="s">
        <v>156</v>
      </c>
      <c r="E5" s="121"/>
      <c r="F5" s="122"/>
      <c r="G5" s="107"/>
      <c r="H5" s="106"/>
      <c r="I5" s="105"/>
      <c r="J5" s="105"/>
      <c r="K5" s="45"/>
      <c r="L5" s="119"/>
    </row>
    <row r="6" spans="2:20" x14ac:dyDescent="0.2">
      <c r="B6" s="119"/>
      <c r="C6" s="135"/>
      <c r="D6" s="75" t="s">
        <v>4</v>
      </c>
      <c r="E6" s="121"/>
      <c r="F6" s="122"/>
      <c r="G6" s="104"/>
      <c r="H6" s="105"/>
      <c r="I6" s="105"/>
      <c r="J6" s="105"/>
      <c r="K6" s="45"/>
      <c r="L6" s="119"/>
    </row>
    <row r="7" spans="2:20" x14ac:dyDescent="0.2">
      <c r="B7" s="119"/>
      <c r="C7" s="135"/>
      <c r="D7" s="75" t="s">
        <v>61</v>
      </c>
      <c r="E7" s="121"/>
      <c r="F7" s="122"/>
      <c r="G7" s="104"/>
      <c r="H7" s="105"/>
      <c r="I7" s="105"/>
      <c r="J7" s="105"/>
      <c r="K7" s="45"/>
      <c r="L7" s="119"/>
    </row>
    <row r="8" spans="2:20" x14ac:dyDescent="0.2">
      <c r="B8" s="119"/>
      <c r="C8" s="135"/>
      <c r="D8" s="75" t="s">
        <v>62</v>
      </c>
      <c r="E8" s="123"/>
      <c r="F8" s="124"/>
      <c r="G8" s="104"/>
      <c r="H8" s="105"/>
      <c r="I8" s="105"/>
      <c r="J8" s="105"/>
      <c r="K8" s="45"/>
      <c r="L8" s="119"/>
    </row>
    <row r="9" spans="2:20" x14ac:dyDescent="0.2">
      <c r="B9" s="119"/>
      <c r="C9" s="135"/>
      <c r="D9" s="75" t="s">
        <v>63</v>
      </c>
      <c r="E9" s="125" t="s">
        <v>44</v>
      </c>
      <c r="F9" s="125"/>
      <c r="G9" s="104"/>
      <c r="H9" s="108">
        <v>2</v>
      </c>
      <c r="I9" s="108">
        <v>3</v>
      </c>
      <c r="J9" s="108">
        <v>4</v>
      </c>
      <c r="K9" s="45"/>
      <c r="L9" s="119"/>
      <c r="M9" s="32">
        <v>5</v>
      </c>
      <c r="N9" s="32">
        <v>6</v>
      </c>
      <c r="O9" s="32">
        <v>7</v>
      </c>
    </row>
    <row r="10" spans="2:20" ht="39" thickBot="1" x14ac:dyDescent="0.25">
      <c r="B10" s="119"/>
      <c r="C10" s="134" t="s">
        <v>153</v>
      </c>
      <c r="D10" s="142"/>
      <c r="E10" s="142"/>
      <c r="F10" s="142"/>
      <c r="G10" s="23" t="s">
        <v>149</v>
      </c>
      <c r="H10" s="28" t="s">
        <v>109</v>
      </c>
      <c r="I10" s="28" t="s">
        <v>110</v>
      </c>
      <c r="J10" s="28" t="s">
        <v>111</v>
      </c>
      <c r="K10" s="46" t="s">
        <v>155</v>
      </c>
      <c r="L10" s="119"/>
      <c r="M10" s="33" t="s">
        <v>159</v>
      </c>
      <c r="N10" s="33" t="s">
        <v>160</v>
      </c>
      <c r="O10" s="33" t="s">
        <v>161</v>
      </c>
    </row>
    <row r="11" spans="2:20" x14ac:dyDescent="0.2">
      <c r="B11" s="119"/>
      <c r="C11" s="134"/>
      <c r="D11" s="140" t="s">
        <v>2</v>
      </c>
      <c r="E11" s="141"/>
      <c r="F11" s="141"/>
      <c r="G11" s="141"/>
      <c r="H11" s="141"/>
      <c r="I11" s="141"/>
      <c r="J11" s="141"/>
      <c r="K11" s="141"/>
      <c r="L11" s="119"/>
    </row>
    <row r="12" spans="2:20" x14ac:dyDescent="0.2">
      <c r="B12" s="119"/>
      <c r="C12" s="134"/>
      <c r="D12" s="139" t="s">
        <v>121</v>
      </c>
      <c r="E12" s="126" t="s">
        <v>157</v>
      </c>
      <c r="F12" s="86"/>
      <c r="G12" s="127">
        <f>MAX(H12:J14)</f>
        <v>0</v>
      </c>
      <c r="H12" s="11" t="str">
        <f>IFERROR(VLOOKUP($F12,Indicatorenlijst!$C$4:$I$201,H$9,0)," ")</f>
        <v xml:space="preserve"> </v>
      </c>
      <c r="I12" s="11" t="str">
        <f>IFERROR(VLOOKUP($F12,Indicatorenlijst!$C$4:$I$201,I$9,0)," ")</f>
        <v xml:space="preserve"> </v>
      </c>
      <c r="J12" s="11" t="str">
        <f>IFERROR(VLOOKUP($F12,Indicatorenlijst!$C$4:$I$201,J$9,0)," ")</f>
        <v xml:space="preserve"> </v>
      </c>
      <c r="K12" s="143">
        <v>0.2</v>
      </c>
      <c r="L12" s="119"/>
      <c r="M12" s="34" t="e">
        <f>IF(VLOOKUP($F12,Indicatorenlijst!$C$4:$I$201,M$9,0)="JA","Maatadvies","Basisadvies")</f>
        <v>#N/A</v>
      </c>
      <c r="N12" s="34" t="e">
        <f>IF(VLOOKUP($F12,Indicatorenlijst!$C$4:$I$201,N$9,0)="JA","Maatadvies","Basisadvies")</f>
        <v>#N/A</v>
      </c>
      <c r="O12" s="35" t="e">
        <f>IF(VLOOKUP($F12,Indicatorenlijst!$C$4:$I$201,O$9,0)="JA","Maatadvies","Basisadvies")</f>
        <v>#N/A</v>
      </c>
      <c r="Q12" s="49"/>
      <c r="R12" s="56"/>
      <c r="T12" s="57"/>
    </row>
    <row r="13" spans="2:20" x14ac:dyDescent="0.2">
      <c r="B13" s="119"/>
      <c r="C13" s="134"/>
      <c r="D13" s="139"/>
      <c r="E13" s="126"/>
      <c r="F13" s="86"/>
      <c r="G13" s="128"/>
      <c r="H13" s="12" t="str">
        <f>IFERROR(VLOOKUP($F13,Indicatorenlijst!$C$4:$I$201,H$9,0)," ")</f>
        <v xml:space="preserve"> </v>
      </c>
      <c r="I13" s="12" t="str">
        <f>IFERROR(VLOOKUP($F13,Indicatorenlijst!$C$4:$I$201,I$9,0)," ")</f>
        <v xml:space="preserve"> </v>
      </c>
      <c r="J13" s="12" t="str">
        <f>IFERROR(VLOOKUP($F13,Indicatorenlijst!$C$4:$I$201,J$9,0)," ")</f>
        <v xml:space="preserve"> </v>
      </c>
      <c r="K13" s="144"/>
      <c r="L13" s="119"/>
      <c r="M13" s="36" t="e">
        <f>IF(VLOOKUP($F13,Indicatorenlijst!$C$4:$I$201,M$9,0)="JA","Maatadvies","Basisadvies")</f>
        <v>#N/A</v>
      </c>
      <c r="N13" s="36" t="e">
        <f>IF(VLOOKUP($F13,Indicatorenlijst!$C$4:$I$201,N$9,0)="JA","Maatadvies","Basisadvies")</f>
        <v>#N/A</v>
      </c>
      <c r="O13" s="37" t="e">
        <f>IF(VLOOKUP($F13,Indicatorenlijst!$C$4:$I$201,O$9,0)="JA","Maatadvies","Basisadvies")</f>
        <v>#N/A</v>
      </c>
      <c r="Q13" s="49"/>
      <c r="R13" s="56"/>
      <c r="T13" s="57"/>
    </row>
    <row r="14" spans="2:20" x14ac:dyDescent="0.2">
      <c r="B14" s="119"/>
      <c r="C14" s="134"/>
      <c r="D14" s="139"/>
      <c r="E14" s="126"/>
      <c r="F14" s="86"/>
      <c r="G14" s="129"/>
      <c r="H14" s="13" t="str">
        <f>IFERROR(VLOOKUP($F14,Indicatorenlijst!$C$4:$I$201,H$9,0)," ")</f>
        <v xml:space="preserve"> </v>
      </c>
      <c r="I14" s="13" t="str">
        <f>IFERROR(VLOOKUP($F14,Indicatorenlijst!$C$4:$I$201,I$9,0)," ")</f>
        <v xml:space="preserve"> </v>
      </c>
      <c r="J14" s="13" t="str">
        <f>IFERROR(VLOOKUP($F14,Indicatorenlijst!$C$4:$I$201,J$9,0)," ")</f>
        <v xml:space="preserve"> </v>
      </c>
      <c r="K14" s="145"/>
      <c r="L14" s="119"/>
      <c r="M14" s="36" t="e">
        <f>IF(VLOOKUP($F14,Indicatorenlijst!$C$4:$I$201,M$9,0)="JA","Maatadvies","Basisadvies")</f>
        <v>#N/A</v>
      </c>
      <c r="N14" s="36" t="e">
        <f>IF(VLOOKUP($F14,Indicatorenlijst!$C$4:$I$201,N$9,0)="JA","Maatadvies","Basisadvies")</f>
        <v>#N/A</v>
      </c>
      <c r="O14" s="37" t="e">
        <f>IF(VLOOKUP($F14,Indicatorenlijst!$C$4:$I$201,O$9,0)="JA","Maatadvies","Basisadvies")</f>
        <v>#N/A</v>
      </c>
      <c r="Q14" s="49"/>
      <c r="R14" s="56"/>
      <c r="T14" s="57"/>
    </row>
    <row r="15" spans="2:20" x14ac:dyDescent="0.2">
      <c r="B15" s="119"/>
      <c r="C15" s="134"/>
      <c r="D15" s="139" t="s">
        <v>43</v>
      </c>
      <c r="E15" s="126" t="s">
        <v>157</v>
      </c>
      <c r="F15" s="86"/>
      <c r="G15" s="127">
        <f>MAX(H15:J18)</f>
        <v>0</v>
      </c>
      <c r="H15" s="11" t="str">
        <f>IFERROR(VLOOKUP($F15,Indicatorenlijst!$C$4:$I$201,H$9,0)," ")</f>
        <v xml:space="preserve"> </v>
      </c>
      <c r="I15" s="11" t="str">
        <f>IFERROR(VLOOKUP($F15,Indicatorenlijst!$C$4:$I$201,I$9,0)," ")</f>
        <v xml:space="preserve"> </v>
      </c>
      <c r="J15" s="11" t="str">
        <f>IFERROR(VLOOKUP($F15,Indicatorenlijst!$C$4:$I$201,J$9,0)," ")</f>
        <v xml:space="preserve"> </v>
      </c>
      <c r="K15" s="143">
        <v>0.05</v>
      </c>
      <c r="L15" s="119"/>
      <c r="M15" s="34" t="e">
        <f>IF(VLOOKUP($F15,Indicatorenlijst!$C$4:$I$201,M$9,0)="JA","Maatadvies","Basisadvies")</f>
        <v>#N/A</v>
      </c>
      <c r="N15" s="34" t="e">
        <f>IF(VLOOKUP($F15,Indicatorenlijst!$C$4:$I$201,N$9,0)="JA","Maatadvies","Basisadvies")</f>
        <v>#N/A</v>
      </c>
      <c r="O15" s="35" t="e">
        <f>IF(VLOOKUP($F15,Indicatorenlijst!$C$4:$I$201,O$9,0)="JA","Maatadvies","Basisadvies")</f>
        <v>#N/A</v>
      </c>
      <c r="Q15" s="49"/>
      <c r="R15" s="56"/>
      <c r="T15" s="57"/>
    </row>
    <row r="16" spans="2:20" x14ac:dyDescent="0.2">
      <c r="B16" s="119"/>
      <c r="C16" s="134"/>
      <c r="D16" s="139"/>
      <c r="E16" s="126"/>
      <c r="F16" s="86"/>
      <c r="G16" s="128"/>
      <c r="H16" s="12" t="str">
        <f>IFERROR(VLOOKUP($F16,Indicatorenlijst!$C$4:$I$201,H$9,0)," ")</f>
        <v xml:space="preserve"> </v>
      </c>
      <c r="I16" s="12" t="str">
        <f>IFERROR(VLOOKUP($F16,Indicatorenlijst!$C$4:$I$201,I$9,0)," ")</f>
        <v xml:space="preserve"> </v>
      </c>
      <c r="J16" s="12" t="str">
        <f>IFERROR(VLOOKUP($F16,Indicatorenlijst!$C$4:$I$201,J$9,0)," ")</f>
        <v xml:space="preserve"> </v>
      </c>
      <c r="K16" s="144"/>
      <c r="L16" s="119"/>
      <c r="M16" s="36" t="e">
        <f>IF(VLOOKUP($F16,Indicatorenlijst!$C$4:$I$201,M$9,0)="JA","Maatadvies","Basisadvies")</f>
        <v>#N/A</v>
      </c>
      <c r="N16" s="36" t="e">
        <f>IF(VLOOKUP($F16,Indicatorenlijst!$C$4:$I$201,N$9,0)="JA","Maatadvies","Basisadvies")</f>
        <v>#N/A</v>
      </c>
      <c r="O16" s="37" t="e">
        <f>IF(VLOOKUP($F16,Indicatorenlijst!$C$4:$I$201,O$9,0)="JA","Maatadvies","Basisadvies")</f>
        <v>#N/A</v>
      </c>
      <c r="Q16" s="49"/>
      <c r="R16" s="56"/>
      <c r="T16" s="57"/>
    </row>
    <row r="17" spans="2:20" x14ac:dyDescent="0.2">
      <c r="B17" s="119"/>
      <c r="C17" s="134"/>
      <c r="D17" s="139"/>
      <c r="E17" s="126"/>
      <c r="F17" s="86"/>
      <c r="G17" s="128"/>
      <c r="H17" s="12" t="str">
        <f>IFERROR(VLOOKUP($F17,Indicatorenlijst!$C$4:$I$201,H$9,0)," ")</f>
        <v xml:space="preserve"> </v>
      </c>
      <c r="I17" s="12" t="str">
        <f>IFERROR(VLOOKUP($F17,Indicatorenlijst!$C$4:$I$201,I$9,0)," ")</f>
        <v xml:space="preserve"> </v>
      </c>
      <c r="J17" s="12" t="str">
        <f>IFERROR(VLOOKUP($F17,Indicatorenlijst!$C$4:$I$201,J$9,0)," ")</f>
        <v xml:space="preserve"> </v>
      </c>
      <c r="K17" s="144"/>
      <c r="L17" s="119"/>
      <c r="M17" s="36" t="e">
        <f>IF(VLOOKUP($F17,Indicatorenlijst!$C$4:$I$201,M$9,0)="JA","Maatadvies","Basisadvies")</f>
        <v>#N/A</v>
      </c>
      <c r="N17" s="36" t="e">
        <f>IF(VLOOKUP($F17,Indicatorenlijst!$C$4:$I$201,N$9,0)="JA","Maatadvies","Basisadvies")</f>
        <v>#N/A</v>
      </c>
      <c r="O17" s="37" t="e">
        <f>IF(VLOOKUP($F17,Indicatorenlijst!$C$4:$I$201,O$9,0)="JA","Maatadvies","Basisadvies")</f>
        <v>#N/A</v>
      </c>
      <c r="Q17" s="49"/>
      <c r="R17" s="56"/>
      <c r="T17" s="57"/>
    </row>
    <row r="18" spans="2:20" x14ac:dyDescent="0.2">
      <c r="B18" s="119"/>
      <c r="C18" s="134"/>
      <c r="D18" s="139"/>
      <c r="E18" s="126"/>
      <c r="F18" s="86"/>
      <c r="G18" s="129"/>
      <c r="H18" s="13" t="str">
        <f>IFERROR(VLOOKUP($F18,Indicatorenlijst!$C$4:$I$201,H$9,0)," ")</f>
        <v xml:space="preserve"> </v>
      </c>
      <c r="I18" s="13" t="str">
        <f>IFERROR(VLOOKUP($F18,Indicatorenlijst!$C$4:$I$201,I$9,0)," ")</f>
        <v xml:space="preserve"> </v>
      </c>
      <c r="J18" s="13" t="str">
        <f>IFERROR(VLOOKUP($F18,Indicatorenlijst!$C$4:$I$201,J$9,0)," ")</f>
        <v xml:space="preserve"> </v>
      </c>
      <c r="K18" s="145"/>
      <c r="L18" s="119"/>
      <c r="M18" s="38" t="e">
        <f>IF(VLOOKUP($F18,Indicatorenlijst!$C$4:$I$201,M$9,0)="JA","Maatadvies","Basisadvies")</f>
        <v>#N/A</v>
      </c>
      <c r="N18" s="38" t="e">
        <f>IF(VLOOKUP($F18,Indicatorenlijst!$C$4:$I$201,N$9,0)="JA","Maatadvies","Basisadvies")</f>
        <v>#N/A</v>
      </c>
      <c r="O18" s="39" t="e">
        <f>IF(VLOOKUP($F18,Indicatorenlijst!$C$4:$I$201,O$9,0)="JA","Maatadvies","Basisadvies")</f>
        <v>#N/A</v>
      </c>
      <c r="Q18" s="49"/>
      <c r="R18" s="56"/>
      <c r="T18" s="57"/>
    </row>
    <row r="19" spans="2:20" x14ac:dyDescent="0.2">
      <c r="B19" s="119"/>
      <c r="C19" s="134"/>
      <c r="D19" s="146" t="s">
        <v>86</v>
      </c>
      <c r="E19" s="148" t="s">
        <v>157</v>
      </c>
      <c r="F19" s="86"/>
      <c r="G19" s="127">
        <f>MAX(H19:J21)</f>
        <v>0</v>
      </c>
      <c r="H19" s="11" t="str">
        <f>IFERROR(VLOOKUP($F19,Indicatorenlijst!$C$4:$I$201,H$9,0)," ")</f>
        <v xml:space="preserve"> </v>
      </c>
      <c r="I19" s="11" t="str">
        <f>IFERROR(VLOOKUP($F19,Indicatorenlijst!$C$4:$I$201,I$9,0)," ")</f>
        <v xml:space="preserve"> </v>
      </c>
      <c r="J19" s="11" t="str">
        <f>IFERROR(VLOOKUP($F19,Indicatorenlijst!$C$4:$I$201,J$9,0)," ")</f>
        <v xml:space="preserve"> </v>
      </c>
      <c r="K19" s="143">
        <v>0.15</v>
      </c>
      <c r="L19" s="119"/>
      <c r="M19" s="34" t="e">
        <f>IF(VLOOKUP($F19,Indicatorenlijst!$C$4:$I$201,M$9,0)="JA","Maatadvies","Basisadvies")</f>
        <v>#N/A</v>
      </c>
      <c r="N19" s="34" t="e">
        <f>IF(VLOOKUP($F19,Indicatorenlijst!$C$4:$I$201,N$9,0)="JA","Maatadvies","Basisadvies")</f>
        <v>#N/A</v>
      </c>
      <c r="O19" s="35" t="e">
        <f>IF(VLOOKUP($F19,Indicatorenlijst!$C$4:$I$201,O$9,0)="JA","Maatadvies","Basisadvies")</f>
        <v>#N/A</v>
      </c>
      <c r="Q19" s="49"/>
      <c r="R19" s="56"/>
      <c r="T19" s="57"/>
    </row>
    <row r="20" spans="2:20" x14ac:dyDescent="0.2">
      <c r="B20" s="119"/>
      <c r="C20" s="134"/>
      <c r="D20" s="147"/>
      <c r="E20" s="149"/>
      <c r="F20" s="86"/>
      <c r="G20" s="128"/>
      <c r="H20" s="12" t="str">
        <f>IFERROR(VLOOKUP($F20,Indicatorenlijst!$C$4:$I$201,H$9,0)," ")</f>
        <v xml:space="preserve"> </v>
      </c>
      <c r="I20" s="12" t="str">
        <f>IFERROR(VLOOKUP($F20,Indicatorenlijst!$C$4:$I$201,I$9,0)," ")</f>
        <v xml:space="preserve"> </v>
      </c>
      <c r="J20" s="12" t="str">
        <f>IFERROR(VLOOKUP($F20,Indicatorenlijst!$C$4:$I$201,J$9,0)," ")</f>
        <v xml:space="preserve"> </v>
      </c>
      <c r="K20" s="144"/>
      <c r="L20" s="119"/>
      <c r="M20" s="36" t="e">
        <f>IF(VLOOKUP($F20,Indicatorenlijst!$C$4:$I$201,M$9,0)="JA","Maatadvies","Basisadvies")</f>
        <v>#N/A</v>
      </c>
      <c r="N20" s="36" t="e">
        <f>IF(VLOOKUP($F20,Indicatorenlijst!$C$4:$I$201,N$9,0)="JA","Maatadvies","Basisadvies")</f>
        <v>#N/A</v>
      </c>
      <c r="O20" s="37" t="e">
        <f>IF(VLOOKUP($F20,Indicatorenlijst!$C$4:$I$201,O$9,0)="JA","Maatadvies","Basisadvies")</f>
        <v>#N/A</v>
      </c>
      <c r="P20" s="54"/>
      <c r="Q20" s="55"/>
      <c r="R20" s="56"/>
      <c r="S20" s="54"/>
      <c r="T20" s="57"/>
    </row>
    <row r="21" spans="2:20" x14ac:dyDescent="0.2">
      <c r="B21" s="119"/>
      <c r="C21" s="134"/>
      <c r="D21" s="147"/>
      <c r="E21" s="149"/>
      <c r="F21" s="87"/>
      <c r="G21" s="129"/>
      <c r="H21" s="12" t="str">
        <f>IFERROR(VLOOKUP($F21,Indicatorenlijst!$C$4:$I$201,H$9,0)," ")</f>
        <v xml:space="preserve"> </v>
      </c>
      <c r="I21" s="12" t="str">
        <f>IFERROR(VLOOKUP($F21,Indicatorenlijst!$C$4:$I$201,I$9,0)," ")</f>
        <v xml:space="preserve"> </v>
      </c>
      <c r="J21" s="12" t="str">
        <f>IFERROR(VLOOKUP($F21,Indicatorenlijst!$C$4:$I$201,J$9,0)," ")</f>
        <v xml:space="preserve"> </v>
      </c>
      <c r="K21" s="145"/>
      <c r="L21" s="119"/>
      <c r="M21" s="38" t="e">
        <f>IF(VLOOKUP($F21,Indicatorenlijst!$C$4:$I$201,M$9,0)="JA","Maatadvies","Basisadvies")</f>
        <v>#N/A</v>
      </c>
      <c r="N21" s="38" t="e">
        <f>IF(VLOOKUP($F21,Indicatorenlijst!$C$4:$I$201,N$9,0)="JA","Maatadvies","Basisadvies")</f>
        <v>#N/A</v>
      </c>
      <c r="O21" s="39" t="e">
        <f>IF(VLOOKUP($F21,Indicatorenlijst!$C$4:$I$201,O$9,0)="JA","Maatadvies","Basisadvies")</f>
        <v>#N/A</v>
      </c>
      <c r="Q21" s="55"/>
      <c r="R21" s="56"/>
      <c r="T21" s="57"/>
    </row>
    <row r="22" spans="2:20" x14ac:dyDescent="0.2">
      <c r="B22" s="119"/>
      <c r="C22" s="134"/>
      <c r="D22" s="29" t="s">
        <v>116</v>
      </c>
      <c r="E22" s="19" t="s">
        <v>157</v>
      </c>
      <c r="F22" s="86"/>
      <c r="G22" s="24">
        <f>MAX(H22:J22)</f>
        <v>0</v>
      </c>
      <c r="H22" s="11" t="str">
        <f>IFERROR(VLOOKUP($F22,Indicatorenlijst!$C$4:$I$201,H$9,0)," ")</f>
        <v xml:space="preserve"> </v>
      </c>
      <c r="I22" s="11" t="str">
        <f>IFERROR(VLOOKUP($F22,Indicatorenlijst!$C$4:$I$201,I$9,0)," ")</f>
        <v xml:space="preserve"> </v>
      </c>
      <c r="J22" s="11" t="str">
        <f>IFERROR(VLOOKUP($F22,Indicatorenlijst!$C$4:$I$201,J$9,0)," ")</f>
        <v xml:space="preserve"> </v>
      </c>
      <c r="K22" s="100">
        <v>0.2</v>
      </c>
      <c r="L22" s="119"/>
      <c r="M22" s="40" t="e">
        <f>IF(VLOOKUP($F22,Indicatorenlijst!$C$4:$I$201,M$9,0)="JA","Maatadvies","Basisadvies")</f>
        <v>#N/A</v>
      </c>
      <c r="N22" s="40" t="e">
        <f>IF(VLOOKUP($F22,Indicatorenlijst!$C$4:$I$201,N$9,0)="JA","Maatadvies","Basisadvies")</f>
        <v>#N/A</v>
      </c>
      <c r="O22" s="41" t="e">
        <f>IF(VLOOKUP($F22,Indicatorenlijst!$C$4:$I$201,O$9,0)="JA","Maatadvies","Basisadvies")</f>
        <v>#N/A</v>
      </c>
      <c r="P22" s="56"/>
      <c r="Q22" s="58"/>
      <c r="R22" s="56"/>
      <c r="S22" s="48"/>
    </row>
    <row r="23" spans="2:20" ht="25.5" x14ac:dyDescent="0.2">
      <c r="B23" s="119"/>
      <c r="C23" s="134"/>
      <c r="D23" s="29" t="s">
        <v>53</v>
      </c>
      <c r="E23" s="19" t="s">
        <v>157</v>
      </c>
      <c r="F23" s="86"/>
      <c r="G23" s="24">
        <f>MAX(H23:J23)</f>
        <v>0</v>
      </c>
      <c r="H23" s="11" t="str">
        <f>IFERROR(VLOOKUP($F23,Indicatorenlijst!$C$4:$I$201,H$9,0)," ")</f>
        <v xml:space="preserve"> </v>
      </c>
      <c r="I23" s="11" t="str">
        <f>IFERROR(VLOOKUP($F23,Indicatorenlijst!$C$4:$I$201,I$9,0)," ")</f>
        <v xml:space="preserve"> </v>
      </c>
      <c r="J23" s="11" t="str">
        <f>IFERROR(VLOOKUP($F23,Indicatorenlijst!$C$4:$I$201,J$9,0)," ")</f>
        <v xml:space="preserve"> </v>
      </c>
      <c r="K23" s="100">
        <v>0.1</v>
      </c>
      <c r="L23" s="119"/>
      <c r="M23" s="40" t="e">
        <f>IF(VLOOKUP($F23,Indicatorenlijst!$C$4:$I$201,M$9,0)="JA","Maatadvies","Basisadvies")</f>
        <v>#N/A</v>
      </c>
      <c r="N23" s="40" t="e">
        <f>IF(VLOOKUP($F23,Indicatorenlijst!$C$4:$I$201,N$9,0)="JA","Maatadvies","Basisadvies")</f>
        <v>#N/A</v>
      </c>
      <c r="O23" s="41" t="e">
        <f>IF(VLOOKUP($F23,Indicatorenlijst!$C$4:$I$201,O$9,0)="JA","Maatadvies","Basisadvies")</f>
        <v>#N/A</v>
      </c>
      <c r="S23" s="48"/>
    </row>
    <row r="24" spans="2:20" x14ac:dyDescent="0.2">
      <c r="B24" s="119"/>
      <c r="C24" s="134"/>
      <c r="D24" s="29" t="s">
        <v>52</v>
      </c>
      <c r="E24" s="19" t="s">
        <v>157</v>
      </c>
      <c r="F24" s="86"/>
      <c r="G24" s="24">
        <f>MAX(H24:J24)</f>
        <v>0</v>
      </c>
      <c r="H24" s="11" t="str">
        <f>IFERROR(VLOOKUP($F24,Indicatorenlijst!$C$4:$I$201,H$9,0)," ")</f>
        <v xml:space="preserve"> </v>
      </c>
      <c r="I24" s="11" t="str">
        <f>IFERROR(VLOOKUP($F24,Indicatorenlijst!$C$4:$I$201,I$9,0)," ")</f>
        <v xml:space="preserve"> </v>
      </c>
      <c r="J24" s="11" t="str">
        <f>IFERROR(VLOOKUP($F24,Indicatorenlijst!$C$4:$I$201,J$9,0)," ")</f>
        <v xml:space="preserve"> </v>
      </c>
      <c r="K24" s="101">
        <v>2.5000000000000001E-2</v>
      </c>
      <c r="L24" s="119"/>
      <c r="M24" s="40" t="e">
        <f>IF(VLOOKUP($F24,Indicatorenlijst!$C$4:$I$201,M$9,0)="JA","Maatadvies","Basisadvies")</f>
        <v>#N/A</v>
      </c>
      <c r="N24" s="40" t="e">
        <f>IF(VLOOKUP($F24,Indicatorenlijst!$C$4:$I$201,N$9,0)="JA","Maatadvies","Basisadvies")</f>
        <v>#N/A</v>
      </c>
      <c r="O24" s="41" t="e">
        <f>IF(VLOOKUP($F24,Indicatorenlijst!$C$4:$I$201,O$9,0)="JA","Maatadvies","Basisadvies")</f>
        <v>#N/A</v>
      </c>
    </row>
    <row r="25" spans="2:20" x14ac:dyDescent="0.2">
      <c r="B25" s="119"/>
      <c r="C25" s="134"/>
      <c r="D25" s="146" t="s">
        <v>210</v>
      </c>
      <c r="E25" s="148" t="s">
        <v>157</v>
      </c>
      <c r="F25" s="88"/>
      <c r="G25" s="127">
        <f>MAX(H25:J28)</f>
        <v>0</v>
      </c>
      <c r="H25" s="11" t="str">
        <f>IFERROR(VLOOKUP($F25,Indicatorenlijst!$C$4:$I$201,H$9,0)," ")</f>
        <v xml:space="preserve"> </v>
      </c>
      <c r="I25" s="11" t="str">
        <f>IFERROR(VLOOKUP($F25,Indicatorenlijst!$C$4:$I$201,I$9,0)," ")</f>
        <v xml:space="preserve"> </v>
      </c>
      <c r="J25" s="11" t="str">
        <f>IFERROR(VLOOKUP($F25,Indicatorenlijst!$C$4:$I$201,J$9,0)," ")</f>
        <v xml:space="preserve"> </v>
      </c>
      <c r="K25" s="143">
        <v>0.1</v>
      </c>
      <c r="L25" s="119"/>
      <c r="M25" s="40" t="e">
        <f>IF(VLOOKUP($F25,Indicatorenlijst!$C$4:$I$201,M$9,0)="JA","Maatadvies","Basisadvies")</f>
        <v>#N/A</v>
      </c>
      <c r="N25" s="40" t="e">
        <f>IF(VLOOKUP($F25,Indicatorenlijst!$C$4:$I$201,N$9,0)="JA","Maatadvies","Basisadvies")</f>
        <v>#N/A</v>
      </c>
      <c r="O25" s="41" t="e">
        <f>IF(VLOOKUP($F25,Indicatorenlijst!$C$4:$I$201,O$9,0)="JA","Maatadvies","Basisadvies")</f>
        <v>#N/A</v>
      </c>
    </row>
    <row r="26" spans="2:20" x14ac:dyDescent="0.2">
      <c r="B26" s="119"/>
      <c r="C26" s="134"/>
      <c r="D26" s="147"/>
      <c r="E26" s="149"/>
      <c r="F26" s="88"/>
      <c r="G26" s="128"/>
      <c r="H26" s="12" t="str">
        <f>IFERROR(VLOOKUP($F26,Indicatorenlijst!$C$4:$I$201,H$9,0)," ")</f>
        <v xml:space="preserve"> </v>
      </c>
      <c r="I26" s="12" t="str">
        <f>IFERROR(VLOOKUP($F26,Indicatorenlijst!$C$4:$I$201,I$9,0)," ")</f>
        <v xml:space="preserve"> </v>
      </c>
      <c r="J26" s="12" t="str">
        <f>IFERROR(VLOOKUP($F26,Indicatorenlijst!$C$4:$I$201,J$9,0)," ")</f>
        <v xml:space="preserve"> </v>
      </c>
      <c r="K26" s="144"/>
      <c r="L26" s="119"/>
      <c r="M26" s="40" t="e">
        <f>IF(VLOOKUP($F26,Indicatorenlijst!$C$4:$I$201,M$9,0)="JA","Maatadvies","Basisadvies")</f>
        <v>#N/A</v>
      </c>
      <c r="N26" s="40" t="e">
        <f>IF(VLOOKUP($F26,Indicatorenlijst!$C$4:$I$201,N$9,0)="JA","Maatadvies","Basisadvies")</f>
        <v>#N/A</v>
      </c>
      <c r="O26" s="41" t="e">
        <f>IF(VLOOKUP($F26,Indicatorenlijst!$C$4:$I$201,O$9,0)="JA","Maatadvies","Basisadvies")</f>
        <v>#N/A</v>
      </c>
    </row>
    <row r="27" spans="2:20" x14ac:dyDescent="0.2">
      <c r="B27" s="119"/>
      <c r="C27" s="134"/>
      <c r="D27" s="147"/>
      <c r="E27" s="149"/>
      <c r="F27" s="88"/>
      <c r="G27" s="128"/>
      <c r="H27" s="12" t="str">
        <f>IFERROR(VLOOKUP($F27,Indicatorenlijst!$C$4:$I$201,H$9,0)," ")</f>
        <v xml:space="preserve"> </v>
      </c>
      <c r="I27" s="12" t="str">
        <f>IFERROR(VLOOKUP($F27,Indicatorenlijst!$C$4:$I$201,I$9,0)," ")</f>
        <v xml:space="preserve"> </v>
      </c>
      <c r="J27" s="12" t="str">
        <f>IFERROR(VLOOKUP($F27,Indicatorenlijst!$C$4:$I$201,J$9,0)," ")</f>
        <v xml:space="preserve"> </v>
      </c>
      <c r="K27" s="144"/>
      <c r="L27" s="119"/>
      <c r="M27" s="40" t="e">
        <f>IF(VLOOKUP($F27,Indicatorenlijst!$C$4:$I$201,M$9,0)="JA","Maatadvies","Basisadvies")</f>
        <v>#N/A</v>
      </c>
      <c r="N27" s="40" t="e">
        <f>IF(VLOOKUP($F27,Indicatorenlijst!$C$4:$I$201,N$9,0)="JA","Maatadvies","Basisadvies")</f>
        <v>#N/A</v>
      </c>
      <c r="O27" s="41" t="e">
        <f>IF(VLOOKUP($F27,Indicatorenlijst!$C$4:$I$201,O$9,0)="JA","Maatadvies","Basisadvies")</f>
        <v>#N/A</v>
      </c>
    </row>
    <row r="28" spans="2:20" x14ac:dyDescent="0.2">
      <c r="B28" s="119"/>
      <c r="C28" s="134"/>
      <c r="D28" s="150"/>
      <c r="E28" s="138"/>
      <c r="F28" s="88"/>
      <c r="G28" s="129"/>
      <c r="H28" s="13" t="str">
        <f>IFERROR(VLOOKUP($F28,Indicatorenlijst!$C$4:$I$201,H$9,0)," ")</f>
        <v xml:space="preserve"> </v>
      </c>
      <c r="I28" s="13" t="str">
        <f>IFERROR(VLOOKUP($F28,Indicatorenlijst!$C$4:$I$201,I$9,0)," ")</f>
        <v xml:space="preserve"> </v>
      </c>
      <c r="J28" s="13" t="str">
        <f>IFERROR(VLOOKUP($F28,Indicatorenlijst!$C$4:$I$201,J$9,0)," ")</f>
        <v xml:space="preserve"> </v>
      </c>
      <c r="K28" s="145"/>
      <c r="L28" s="119"/>
      <c r="M28" s="40" t="e">
        <f>IF(VLOOKUP($F28,Indicatorenlijst!$C$4:$I$201,M$9,0)="JA","Maatadvies","Basisadvies")</f>
        <v>#N/A</v>
      </c>
      <c r="N28" s="40" t="e">
        <f>IF(VLOOKUP($F28,Indicatorenlijst!$C$4:$I$201,N$9,0)="JA","Maatadvies","Basisadvies")</f>
        <v>#N/A</v>
      </c>
      <c r="O28" s="41" t="e">
        <f>IF(VLOOKUP($F28,Indicatorenlijst!$C$4:$I$201,O$9,0)="JA","Maatadvies","Basisadvies")</f>
        <v>#N/A</v>
      </c>
    </row>
    <row r="29" spans="2:20" x14ac:dyDescent="0.2">
      <c r="B29" s="119"/>
      <c r="C29" s="134"/>
      <c r="D29" s="29" t="s">
        <v>51</v>
      </c>
      <c r="E29" s="19" t="s">
        <v>157</v>
      </c>
      <c r="F29" s="86"/>
      <c r="G29" s="24">
        <f>MAX(H29:J29)</f>
        <v>0</v>
      </c>
      <c r="H29" s="12" t="str">
        <f>IFERROR(VLOOKUP($F29,Indicatorenlijst!$C$4:$I$201,H$9,0)," ")</f>
        <v xml:space="preserve"> </v>
      </c>
      <c r="I29" s="12" t="str">
        <f>IFERROR(VLOOKUP($F29,Indicatorenlijst!$C$4:$I$201,I$9,0)," ")</f>
        <v xml:space="preserve"> </v>
      </c>
      <c r="J29" s="12" t="str">
        <f>IFERROR(VLOOKUP($F29,Indicatorenlijst!$C$4:$I$201,J$9,0)," ")</f>
        <v xml:space="preserve"> </v>
      </c>
      <c r="K29" s="102">
        <v>0.1</v>
      </c>
      <c r="L29" s="119"/>
      <c r="M29" s="40" t="e">
        <f>IF(VLOOKUP($F29,Indicatorenlijst!$C$4:$I$201,M$9,0)="JA","Maatadvies","Basisadvies")</f>
        <v>#N/A</v>
      </c>
      <c r="N29" s="40" t="e">
        <f>IF(VLOOKUP($F29,Indicatorenlijst!$C$4:$I$201,N$9,0)="JA","Maatadvies","Basisadvies")</f>
        <v>#N/A</v>
      </c>
      <c r="O29" s="41" t="e">
        <f>IF(VLOOKUP($F29,Indicatorenlijst!$C$4:$I$201,O$9,0)="JA","Maatadvies","Basisadvies")</f>
        <v>#N/A</v>
      </c>
    </row>
    <row r="30" spans="2:20" x14ac:dyDescent="0.2">
      <c r="B30" s="119"/>
      <c r="C30" s="134"/>
      <c r="D30" s="29" t="s">
        <v>87</v>
      </c>
      <c r="E30" s="19" t="s">
        <v>157</v>
      </c>
      <c r="F30" s="86"/>
      <c r="G30" s="24">
        <f t="shared" ref="G30:G31" si="0">MAX(H30:J30)</f>
        <v>0</v>
      </c>
      <c r="H30" s="11" t="str">
        <f>IFERROR(VLOOKUP($F30,Indicatorenlijst!$C$4:$I$201,H$9,0)," ")</f>
        <v xml:space="preserve"> </v>
      </c>
      <c r="I30" s="11" t="str">
        <f>IFERROR(VLOOKUP($F30,Indicatorenlijst!$C$4:$I$201,I$9,0)," ")</f>
        <v xml:space="preserve"> </v>
      </c>
      <c r="J30" s="11" t="str">
        <f>IFERROR(VLOOKUP($F30,Indicatorenlijst!$C$4:$I$201,J$9,0)," ")</f>
        <v xml:space="preserve"> </v>
      </c>
      <c r="K30" s="100">
        <v>2.5000000000000001E-2</v>
      </c>
      <c r="L30" s="119"/>
      <c r="M30" s="40" t="e">
        <f>IF(VLOOKUP($F30,Indicatorenlijst!$C$4:$I$201,M$9,0)="JA","Maatadvies","Basisadvies")</f>
        <v>#N/A</v>
      </c>
      <c r="N30" s="40" t="e">
        <f>IF(VLOOKUP($F30,Indicatorenlijst!$C$4:$I$201,N$9,0)="JA","Maatadvies","Basisadvies")</f>
        <v>#N/A</v>
      </c>
      <c r="O30" s="41" t="e">
        <f>IF(VLOOKUP($F30,Indicatorenlijst!$C$4:$I$201,O$9,0)="JA","Maatadvies","Basisadvies")</f>
        <v>#N/A</v>
      </c>
    </row>
    <row r="31" spans="2:20" s="7" customFormat="1" x14ac:dyDescent="0.2">
      <c r="B31" s="119"/>
      <c r="C31" s="134"/>
      <c r="D31" s="30" t="s">
        <v>129</v>
      </c>
      <c r="E31" s="72" t="s">
        <v>157</v>
      </c>
      <c r="F31" s="89"/>
      <c r="G31" s="24">
        <f t="shared" si="0"/>
        <v>0</v>
      </c>
      <c r="H31" s="14" t="str">
        <f>IFERROR(VLOOKUP($F31,Indicatorenlijst!$C$4:$I$201,H$9,0)," ")</f>
        <v xml:space="preserve"> </v>
      </c>
      <c r="I31" s="14" t="str">
        <f>IFERROR(VLOOKUP($F31,Indicatorenlijst!$C$4:$I$201,I$9,0)," ")</f>
        <v xml:space="preserve"> </v>
      </c>
      <c r="J31" s="14" t="str">
        <f>IFERROR(VLOOKUP($F31,Indicatorenlijst!$C$4:$I$201,J$9,0)," ")</f>
        <v xml:space="preserve"> </v>
      </c>
      <c r="K31" s="100">
        <v>0.05</v>
      </c>
      <c r="L31" s="119"/>
      <c r="M31" s="40" t="e">
        <f>IF(VLOOKUP($F31,Indicatorenlijst!$C$4:$I$201,M$9,0)="JA","Maatadvies","Basisadvies")</f>
        <v>#N/A</v>
      </c>
      <c r="N31" s="40" t="e">
        <f>IF(VLOOKUP($F31,Indicatorenlijst!$C$4:$I$201,N$9,0)="JA","Maatadvies","Basisadvies")</f>
        <v>#N/A</v>
      </c>
      <c r="O31" s="41" t="e">
        <f>IF(VLOOKUP($F31,Indicatorenlijst!$C$4:$I$201,O$9,0)="JA","Maatadvies","Basisadvies")</f>
        <v>#N/A</v>
      </c>
      <c r="R31" s="50"/>
    </row>
    <row r="32" spans="2:20" s="54" customFormat="1" ht="13.5" thickBot="1" x14ac:dyDescent="0.25">
      <c r="B32" s="119"/>
      <c r="C32" s="134"/>
      <c r="D32" s="136" t="s">
        <v>5</v>
      </c>
      <c r="E32" s="137"/>
      <c r="F32" s="137"/>
      <c r="G32" s="52">
        <f>SUM(G12*$K$12)+(G15*$K$15)+(G19*$K$19)+(G22*$K$22)+(G23*$K$23)+(G24*$K$24)+(G25*$K$25)+(G29*$K$29)+(G30*$K$30)+(G31*$K$31)</f>
        <v>0</v>
      </c>
      <c r="H32" s="52"/>
      <c r="I32" s="52"/>
      <c r="J32" s="52"/>
      <c r="K32" s="103">
        <f>SUM(K12:K31)</f>
        <v>1</v>
      </c>
      <c r="L32" s="119"/>
      <c r="M32" s="53"/>
      <c r="N32" s="53"/>
      <c r="O32" s="53"/>
      <c r="R32" s="55"/>
    </row>
    <row r="33" spans="2:20" x14ac:dyDescent="0.2">
      <c r="B33" s="119"/>
      <c r="C33" s="134"/>
      <c r="D33" s="151" t="s">
        <v>0</v>
      </c>
      <c r="E33" s="152"/>
      <c r="F33" s="152"/>
      <c r="G33" s="152"/>
      <c r="H33" s="152"/>
      <c r="I33" s="152"/>
      <c r="J33" s="152"/>
      <c r="K33" s="152"/>
      <c r="L33" s="119"/>
    </row>
    <row r="34" spans="2:20" x14ac:dyDescent="0.2">
      <c r="B34" s="119"/>
      <c r="C34" s="134"/>
      <c r="D34" s="150" t="s">
        <v>128</v>
      </c>
      <c r="E34" s="138" t="s">
        <v>157</v>
      </c>
      <c r="F34" s="90"/>
      <c r="G34" s="127">
        <f>MAX(H34:J36)</f>
        <v>0</v>
      </c>
      <c r="H34" s="11" t="str">
        <f>IFERROR(VLOOKUP($F34,Indicatorenlijst!$C$4:$I$201,H$9,0)," ")</f>
        <v xml:space="preserve"> </v>
      </c>
      <c r="I34" s="11" t="str">
        <f>IFERROR(VLOOKUP($F34,Indicatorenlijst!$C$4:$I$201,I$9,0)," ")</f>
        <v xml:space="preserve"> </v>
      </c>
      <c r="J34" s="11" t="str">
        <f>IFERROR(VLOOKUP($F34,Indicatorenlijst!$C$4:$I$201,J$9,0)," ")</f>
        <v xml:space="preserve"> </v>
      </c>
      <c r="K34" s="143">
        <v>0.1</v>
      </c>
      <c r="L34" s="119"/>
      <c r="M34" s="34" t="e">
        <f>IF(VLOOKUP($F34,Indicatorenlijst!$C$4:$I$201,M$9,0)="JA","Maatadvies","Basisadvies")</f>
        <v>#N/A</v>
      </c>
      <c r="N34" s="34" t="e">
        <f>IF(VLOOKUP($F34,Indicatorenlijst!$C$4:$I$201,N$9,0)="JA","Maatadvies","Basisadvies")</f>
        <v>#N/A</v>
      </c>
      <c r="O34" s="35" t="e">
        <f>IF(VLOOKUP($F34,Indicatorenlijst!$C$4:$I$201,O$9,0)="JA","Maatadvies","Basisadvies")</f>
        <v>#N/A</v>
      </c>
      <c r="Q34" s="49"/>
      <c r="R34" s="56"/>
    </row>
    <row r="35" spans="2:20" x14ac:dyDescent="0.2">
      <c r="B35" s="119"/>
      <c r="C35" s="134"/>
      <c r="D35" s="139"/>
      <c r="E35" s="126"/>
      <c r="F35" s="89"/>
      <c r="G35" s="128"/>
      <c r="H35" s="12" t="str">
        <f>IFERROR(VLOOKUP($F35,Indicatorenlijst!$C$4:$I$201,H$9,0)," ")</f>
        <v xml:space="preserve"> </v>
      </c>
      <c r="I35" s="12" t="str">
        <f>IFERROR(VLOOKUP($F35,Indicatorenlijst!$C$4:$I$201,I$9,0)," ")</f>
        <v xml:space="preserve"> </v>
      </c>
      <c r="J35" s="12" t="str">
        <f>IFERROR(VLOOKUP($F35,Indicatorenlijst!$C$4:$I$201,J$9,0)," ")</f>
        <v xml:space="preserve"> </v>
      </c>
      <c r="K35" s="144"/>
      <c r="L35" s="119"/>
      <c r="M35" s="36" t="e">
        <f>IF(VLOOKUP($F35,Indicatorenlijst!$C$4:$I$201,M$9,0)="JA","Maatadvies","Basisadvies")</f>
        <v>#N/A</v>
      </c>
      <c r="N35" s="36" t="e">
        <f>IF(VLOOKUP($F35,Indicatorenlijst!$C$4:$I$201,N$9,0)="JA","Maatadvies","Basisadvies")</f>
        <v>#N/A</v>
      </c>
      <c r="O35" s="37" t="e">
        <f>IF(VLOOKUP($F35,Indicatorenlijst!$C$4:$I$201,O$9,0)="JA","Maatadvies","Basisadvies")</f>
        <v>#N/A</v>
      </c>
      <c r="Q35" s="49"/>
      <c r="R35" s="56"/>
    </row>
    <row r="36" spans="2:20" x14ac:dyDescent="0.2">
      <c r="B36" s="119"/>
      <c r="C36" s="134"/>
      <c r="D36" s="139"/>
      <c r="E36" s="126"/>
      <c r="F36" s="86"/>
      <c r="G36" s="129"/>
      <c r="H36" s="13" t="str">
        <f>IFERROR(VLOOKUP($F36,Indicatorenlijst!$C$4:$I$201,H$9,0)," ")</f>
        <v xml:space="preserve"> </v>
      </c>
      <c r="I36" s="13" t="str">
        <f>IFERROR(VLOOKUP($F36,Indicatorenlijst!$C$4:$I$201,I$9,0)," ")</f>
        <v xml:space="preserve"> </v>
      </c>
      <c r="J36" s="13" t="str">
        <f>IFERROR(VLOOKUP($F36,Indicatorenlijst!$C$4:$I$201,J$9,0)," ")</f>
        <v xml:space="preserve"> </v>
      </c>
      <c r="K36" s="145"/>
      <c r="L36" s="119"/>
      <c r="M36" s="36" t="e">
        <f>IF(VLOOKUP($F36,Indicatorenlijst!$C$4:$I$201,M$9,0)="JA","Maatadvies","Basisadvies")</f>
        <v>#N/A</v>
      </c>
      <c r="N36" s="36" t="e">
        <f>IF(VLOOKUP($F36,Indicatorenlijst!$C$4:$I$201,N$9,0)="JA","Maatadvies","Basisadvies")</f>
        <v>#N/A</v>
      </c>
      <c r="O36" s="37" t="e">
        <f>IF(VLOOKUP($F36,Indicatorenlijst!$C$4:$I$201,O$9,0)="JA","Maatadvies","Basisadvies")</f>
        <v>#N/A</v>
      </c>
      <c r="Q36" s="49"/>
      <c r="R36" s="56"/>
    </row>
    <row r="37" spans="2:20" x14ac:dyDescent="0.2">
      <c r="B37" s="119"/>
      <c r="C37" s="134"/>
      <c r="D37" s="139" t="s">
        <v>45</v>
      </c>
      <c r="E37" s="126" t="s">
        <v>157</v>
      </c>
      <c r="F37" s="86"/>
      <c r="G37" s="127">
        <f>MAX(H37:J38)</f>
        <v>0</v>
      </c>
      <c r="H37" s="11" t="str">
        <f>IFERROR(VLOOKUP($F37,Indicatorenlijst!$C$4:$I$201,H$9,0)," ")</f>
        <v xml:space="preserve"> </v>
      </c>
      <c r="I37" s="11" t="str">
        <f>IFERROR(VLOOKUP($F37,Indicatorenlijst!$C$4:$I$201,I$9,0)," ")</f>
        <v xml:space="preserve"> </v>
      </c>
      <c r="J37" s="11" t="str">
        <f>IFERROR(VLOOKUP($F37,Indicatorenlijst!$C$4:$I$201,J$9,0)," ")</f>
        <v xml:space="preserve"> </v>
      </c>
      <c r="K37" s="143">
        <v>0.15</v>
      </c>
      <c r="L37" s="119"/>
      <c r="M37" s="34" t="e">
        <f>IF(VLOOKUP($F37,Indicatorenlijst!$C$4:$I$201,M$9,0)="JA","Maatadvies","Basisadvies")</f>
        <v>#N/A</v>
      </c>
      <c r="N37" s="34" t="e">
        <f>IF(VLOOKUP($F37,Indicatorenlijst!$C$4:$I$201,N$9,0)="JA","Maatadvies","Basisadvies")</f>
        <v>#N/A</v>
      </c>
      <c r="O37" s="35" t="e">
        <f>IF(VLOOKUP($F37,Indicatorenlijst!$C$4:$I$201,O$9,0)="JA","Maatadvies","Basisadvies")</f>
        <v>#N/A</v>
      </c>
      <c r="Q37" s="49"/>
      <c r="R37" s="56"/>
    </row>
    <row r="38" spans="2:20" x14ac:dyDescent="0.2">
      <c r="B38" s="119"/>
      <c r="C38" s="134"/>
      <c r="D38" s="139"/>
      <c r="E38" s="126"/>
      <c r="F38" s="86"/>
      <c r="G38" s="129"/>
      <c r="H38" s="13" t="str">
        <f>IFERROR(VLOOKUP($F38,Indicatorenlijst!$C$4:$I$201,H$9,0)," ")</f>
        <v xml:space="preserve"> </v>
      </c>
      <c r="I38" s="13" t="str">
        <f>IFERROR(VLOOKUP($F38,Indicatorenlijst!$C$4:$I$201,I$9,0)," ")</f>
        <v xml:space="preserve"> </v>
      </c>
      <c r="J38" s="13" t="str">
        <f>IFERROR(VLOOKUP($F38,Indicatorenlijst!$C$4:$I$201,J$9,0)," ")</f>
        <v xml:space="preserve"> </v>
      </c>
      <c r="K38" s="145"/>
      <c r="L38" s="119"/>
      <c r="M38" s="38" t="e">
        <f>IF(VLOOKUP($F38,Indicatorenlijst!$C$4:$I$201,M$9,0)="JA","Maatadvies","Basisadvies")</f>
        <v>#N/A</v>
      </c>
      <c r="N38" s="38" t="e">
        <f>IF(VLOOKUP($F38,Indicatorenlijst!$C$4:$I$201,N$9,0)="JA","Maatadvies","Basisadvies")</f>
        <v>#N/A</v>
      </c>
      <c r="O38" s="39" t="e">
        <f>IF(VLOOKUP($F38,Indicatorenlijst!$C$4:$I$201,O$9,0)="JA","Maatadvies","Basisadvies")</f>
        <v>#N/A</v>
      </c>
      <c r="Q38" s="49"/>
      <c r="R38" s="56"/>
    </row>
    <row r="39" spans="2:20" ht="25.5" x14ac:dyDescent="0.2">
      <c r="B39" s="119"/>
      <c r="C39" s="134"/>
      <c r="D39" s="31" t="s">
        <v>54</v>
      </c>
      <c r="E39" s="19" t="s">
        <v>157</v>
      </c>
      <c r="F39" s="90"/>
      <c r="G39" s="24">
        <f>MAX(H39:J39)</f>
        <v>0</v>
      </c>
      <c r="H39" s="14" t="str">
        <f>IFERROR(VLOOKUP($F39,Indicatorenlijst!$C$4:$I$201,H$9,0)," ")</f>
        <v xml:space="preserve"> </v>
      </c>
      <c r="I39" s="14" t="str">
        <f>IFERROR(VLOOKUP($F39,Indicatorenlijst!$C$4:$I$201,I$9,0)," ")</f>
        <v xml:space="preserve"> </v>
      </c>
      <c r="J39" s="14" t="str">
        <f>IFERROR(VLOOKUP($F39,Indicatorenlijst!$C$4:$I$201,J$9,0)," ")</f>
        <v xml:space="preserve"> </v>
      </c>
      <c r="K39" s="100">
        <v>0.3</v>
      </c>
      <c r="L39" s="119"/>
      <c r="M39" s="40" t="e">
        <f>IF(VLOOKUP($F39,Indicatorenlijst!$C$4:$I$201,M$9,0)="JA","Maatadvies","Basisadvies")</f>
        <v>#N/A</v>
      </c>
      <c r="N39" s="40" t="e">
        <f>IF(VLOOKUP($F39,Indicatorenlijst!$C$4:$I$201,N$9,0)="JA","Maatadvies","Basisadvies")</f>
        <v>#N/A</v>
      </c>
      <c r="O39" s="41" t="e">
        <f>IF(VLOOKUP($F39,Indicatorenlijst!$C$4:$I$201,O$9,0)="JA","Maatadvies","Basisadvies")</f>
        <v>#N/A</v>
      </c>
      <c r="R39"/>
    </row>
    <row r="40" spans="2:20" x14ac:dyDescent="0.2">
      <c r="B40" s="119"/>
      <c r="C40" s="134"/>
      <c r="D40" s="31" t="s">
        <v>57</v>
      </c>
      <c r="E40" s="19" t="s">
        <v>157</v>
      </c>
      <c r="F40" s="86"/>
      <c r="G40" s="24">
        <f t="shared" ref="G40:G41" si="1">MAX(H40:J40)</f>
        <v>0</v>
      </c>
      <c r="H40" s="14" t="str">
        <f>IFERROR(VLOOKUP($F40,Indicatorenlijst!$C$4:$I$201,H$9,0)," ")</f>
        <v xml:space="preserve"> </v>
      </c>
      <c r="I40" s="14" t="str">
        <f>IFERROR(VLOOKUP($F40,Indicatorenlijst!$C$4:$I$201,I$9,0)," ")</f>
        <v xml:space="preserve"> </v>
      </c>
      <c r="J40" s="14" t="str">
        <f>IFERROR(VLOOKUP($F40,Indicatorenlijst!$C$4:$I$201,J$9,0)," ")</f>
        <v xml:space="preserve"> </v>
      </c>
      <c r="K40" s="100">
        <v>0.15</v>
      </c>
      <c r="L40" s="119"/>
      <c r="M40" s="40" t="e">
        <f>IF(VLOOKUP($F40,Indicatorenlijst!$C$4:$I$201,M$9,0)="JA","Maatadvies","Basisadvies")</f>
        <v>#N/A</v>
      </c>
      <c r="N40" s="40" t="e">
        <f>IF(VLOOKUP($F40,Indicatorenlijst!$C$4:$I$201,N$9,0)="JA","Maatadvies","Basisadvies")</f>
        <v>#N/A</v>
      </c>
      <c r="O40" s="41" t="e">
        <f>IF(VLOOKUP($F40,Indicatorenlijst!$C$4:$I$201,O$9,0)="JA","Maatadvies","Basisadvies")</f>
        <v>#N/A</v>
      </c>
    </row>
    <row r="41" spans="2:20" ht="25.5" x14ac:dyDescent="0.2">
      <c r="B41" s="119"/>
      <c r="C41" s="134"/>
      <c r="D41" s="31" t="s">
        <v>91</v>
      </c>
      <c r="E41" s="19" t="s">
        <v>157</v>
      </c>
      <c r="F41" s="86"/>
      <c r="G41" s="24">
        <f t="shared" si="1"/>
        <v>0</v>
      </c>
      <c r="H41" s="14" t="str">
        <f>IFERROR(VLOOKUP($F41,Indicatorenlijst!$C$4:$I$201,H$9,0)," ")</f>
        <v xml:space="preserve"> </v>
      </c>
      <c r="I41" s="14" t="str">
        <f>IFERROR(VLOOKUP($F41,Indicatorenlijst!$C$4:$I$201,I$9,0)," ")</f>
        <v xml:space="preserve"> </v>
      </c>
      <c r="J41" s="14" t="str">
        <f>IFERROR(VLOOKUP($F41,Indicatorenlijst!$C$4:$I$201,J$9,0)," ")</f>
        <v xml:space="preserve"> </v>
      </c>
      <c r="K41" s="100">
        <v>0.3</v>
      </c>
      <c r="L41" s="119"/>
      <c r="M41" s="40" t="e">
        <f>IF(VLOOKUP($F41,Indicatorenlijst!$C$4:$I$201,M$9,0)="JA","Maatadvies","Basisadvies")</f>
        <v>#N/A</v>
      </c>
      <c r="N41" s="40" t="e">
        <f>IF(VLOOKUP($F41,Indicatorenlijst!$C$4:$I$201,N$9,0)="JA","Maatadvies","Basisadvies")</f>
        <v>#N/A</v>
      </c>
      <c r="O41" s="41" t="e">
        <f>IF(VLOOKUP($F41,Indicatorenlijst!$C$4:$I$201,O$9,0)="JA","Maatadvies","Basisadvies")</f>
        <v>#N/A</v>
      </c>
      <c r="P41" s="3"/>
    </row>
    <row r="42" spans="2:20" s="54" customFormat="1" ht="13.5" thickBot="1" x14ac:dyDescent="0.25">
      <c r="B42" s="119"/>
      <c r="C42" s="134"/>
      <c r="D42" s="136" t="s">
        <v>5</v>
      </c>
      <c r="E42" s="137"/>
      <c r="F42" s="137"/>
      <c r="G42" s="52">
        <f>SUM(G34*K34)+(G37*K37)+(G39*K39)+(G40*K40)+(G41*K41)</f>
        <v>0</v>
      </c>
      <c r="H42" s="52"/>
      <c r="I42" s="52"/>
      <c r="J42" s="52"/>
      <c r="K42" s="103">
        <f>SUM(K34:K41)</f>
        <v>1</v>
      </c>
      <c r="L42" s="119"/>
      <c r="M42" s="53"/>
      <c r="N42" s="53"/>
      <c r="O42" s="53"/>
      <c r="R42" s="55"/>
    </row>
    <row r="43" spans="2:20" x14ac:dyDescent="0.2">
      <c r="B43" s="119"/>
      <c r="C43" s="134"/>
      <c r="D43" s="140" t="s">
        <v>1</v>
      </c>
      <c r="E43" s="141"/>
      <c r="F43" s="141"/>
      <c r="G43" s="141"/>
      <c r="H43" s="141"/>
      <c r="I43" s="141"/>
      <c r="J43" s="141"/>
      <c r="K43" s="141"/>
      <c r="L43" s="119"/>
    </row>
    <row r="44" spans="2:20" x14ac:dyDescent="0.2">
      <c r="B44" s="119"/>
      <c r="C44" s="134"/>
      <c r="D44" s="139" t="s">
        <v>55</v>
      </c>
      <c r="E44" s="126" t="s">
        <v>157</v>
      </c>
      <c r="F44" s="86"/>
      <c r="G44" s="127">
        <f>MAX(H44:J46)</f>
        <v>0</v>
      </c>
      <c r="H44" s="11" t="str">
        <f>IFERROR(VLOOKUP($F44,Indicatorenlijst!$C$4:$I$201,H$9,0)," ")</f>
        <v xml:space="preserve"> </v>
      </c>
      <c r="I44" s="11" t="str">
        <f>IFERROR(VLOOKUP($F44,Indicatorenlijst!$C$4:$I$201,I$9,0)," ")</f>
        <v xml:space="preserve"> </v>
      </c>
      <c r="J44" s="11" t="str">
        <f>IFERROR(VLOOKUP($F44,Indicatorenlijst!$C$4:$I$201,J$9,0)," ")</f>
        <v xml:space="preserve"> </v>
      </c>
      <c r="K44" s="143">
        <v>0.1</v>
      </c>
      <c r="L44" s="119"/>
      <c r="M44" s="34" t="e">
        <f>IF(VLOOKUP($F44,Indicatorenlijst!$C$4:$I$201,M$9,0)="JA","Maatadvies","Basisadvies")</f>
        <v>#N/A</v>
      </c>
      <c r="N44" s="34" t="e">
        <f>IF(VLOOKUP($F44,Indicatorenlijst!$C$4:$I$201,N$9,0)="JA","Maatadvies","Basisadvies")</f>
        <v>#N/A</v>
      </c>
      <c r="O44" s="35" t="e">
        <f>IF(VLOOKUP($F44,Indicatorenlijst!$C$4:$I$201,O$9,0)="JA","Maatadvies","Basisadvies")</f>
        <v>#N/A</v>
      </c>
    </row>
    <row r="45" spans="2:20" x14ac:dyDescent="0.2">
      <c r="B45" s="119"/>
      <c r="C45" s="134"/>
      <c r="D45" s="139"/>
      <c r="E45" s="126"/>
      <c r="F45" s="86"/>
      <c r="G45" s="128"/>
      <c r="H45" s="12" t="str">
        <f>IFERROR(VLOOKUP($F45,Indicatorenlijst!$C$4:$I$201,H$9,0)," ")</f>
        <v xml:space="preserve"> </v>
      </c>
      <c r="I45" s="12" t="str">
        <f>IFERROR(VLOOKUP($F45,Indicatorenlijst!$C$4:$I$201,I$9,0)," ")</f>
        <v xml:space="preserve"> </v>
      </c>
      <c r="J45" s="12" t="str">
        <f>IFERROR(VLOOKUP($F45,Indicatorenlijst!$C$4:$I$201,J$9,0)," ")</f>
        <v xml:space="preserve"> </v>
      </c>
      <c r="K45" s="144"/>
      <c r="L45" s="119"/>
      <c r="M45" s="36" t="e">
        <f>IF(VLOOKUP($F45,Indicatorenlijst!$C$4:$I$201,M$9,0)="JA","Maatadvies","Basisadvies")</f>
        <v>#N/A</v>
      </c>
      <c r="N45" s="36" t="e">
        <f>IF(VLOOKUP($F45,Indicatorenlijst!$C$4:$I$201,N$9,0)="JA","Maatadvies","Basisadvies")</f>
        <v>#N/A</v>
      </c>
      <c r="O45" s="37" t="e">
        <f>IF(VLOOKUP($F45,Indicatorenlijst!$C$4:$I$201,O$9,0)="JA","Maatadvies","Basisadvies")</f>
        <v>#N/A</v>
      </c>
      <c r="R45" s="56"/>
    </row>
    <row r="46" spans="2:20" x14ac:dyDescent="0.2">
      <c r="B46" s="119"/>
      <c r="C46" s="134"/>
      <c r="D46" s="139"/>
      <c r="E46" s="126"/>
      <c r="F46" s="86"/>
      <c r="G46" s="129"/>
      <c r="H46" s="13" t="str">
        <f>IFERROR(VLOOKUP($F46,Indicatorenlijst!$C$4:$I$201,H$9,0)," ")</f>
        <v xml:space="preserve"> </v>
      </c>
      <c r="I46" s="13" t="str">
        <f>IFERROR(VLOOKUP($F46,Indicatorenlijst!$C$4:$I$201,I$9,0)," ")</f>
        <v xml:space="preserve"> </v>
      </c>
      <c r="J46" s="13" t="str">
        <f>IFERROR(VLOOKUP($F46,Indicatorenlijst!$C$4:$I$201,J$9,0)," ")</f>
        <v xml:space="preserve"> </v>
      </c>
      <c r="K46" s="145"/>
      <c r="L46" s="119"/>
      <c r="M46" s="38" t="e">
        <f>IF(VLOOKUP($F46,Indicatorenlijst!$C$4:$I$201,M$9,0)="JA","Maatadvies","Basisadvies")</f>
        <v>#N/A</v>
      </c>
      <c r="N46" s="38" t="e">
        <f>IF(VLOOKUP($F46,Indicatorenlijst!$C$4:$I$201,N$9,0)="JA","Maatadvies","Basisadvies")</f>
        <v>#N/A</v>
      </c>
      <c r="O46" s="39" t="e">
        <f>IF(VLOOKUP($F46,Indicatorenlijst!$C$4:$I$201,O$9,0)="JA","Maatadvies","Basisadvies")</f>
        <v>#N/A</v>
      </c>
    </row>
    <row r="47" spans="2:20" ht="25.5" x14ac:dyDescent="0.2">
      <c r="B47" s="119"/>
      <c r="C47" s="134"/>
      <c r="D47" s="29" t="s">
        <v>64</v>
      </c>
      <c r="E47" s="19" t="s">
        <v>157</v>
      </c>
      <c r="F47" s="86"/>
      <c r="G47" s="27">
        <f>MAX(H47:J47)</f>
        <v>0</v>
      </c>
      <c r="H47" s="14" t="str">
        <f>IFERROR(VLOOKUP($F47,Indicatorenlijst!$C$4:$I$201,H$9,0)," ")</f>
        <v xml:space="preserve"> </v>
      </c>
      <c r="I47" s="14" t="str">
        <f>IFERROR(VLOOKUP($F47,Indicatorenlijst!$C$4:$I$201,I$9,0)," ")</f>
        <v xml:space="preserve"> </v>
      </c>
      <c r="J47" s="14" t="str">
        <f>IFERROR(VLOOKUP($F47,Indicatorenlijst!$C$4:$I$201,J$9,0)," ")</f>
        <v xml:space="preserve"> </v>
      </c>
      <c r="K47" s="100">
        <v>0.05</v>
      </c>
      <c r="L47" s="119"/>
      <c r="M47" s="40" t="e">
        <f>IF(VLOOKUP($F47,Indicatorenlijst!$C$4:$I$201,M$9,0)="JA","Maatadvies","Basisadvies")</f>
        <v>#N/A</v>
      </c>
      <c r="N47" s="40" t="e">
        <f>IF(VLOOKUP($F47,Indicatorenlijst!$C$4:$I$201,N$9,0)="JA","Maatadvies","Basisadvies")</f>
        <v>#N/A</v>
      </c>
      <c r="O47" s="41" t="e">
        <f>IF(VLOOKUP($F47,Indicatorenlijst!$C$4:$I$201,O$9,0)="JA","Maatadvies","Basisadvies")</f>
        <v>#N/A</v>
      </c>
      <c r="Q47" s="49"/>
      <c r="R47" s="56"/>
      <c r="T47" s="57"/>
    </row>
    <row r="48" spans="2:20" ht="25.5" x14ac:dyDescent="0.2">
      <c r="B48" s="119"/>
      <c r="C48" s="134"/>
      <c r="D48" s="29" t="s">
        <v>46</v>
      </c>
      <c r="E48" s="19" t="s">
        <v>157</v>
      </c>
      <c r="F48" s="86"/>
      <c r="G48" s="27">
        <f t="shared" ref="G48:G54" si="2">MAX(H48:J48)</f>
        <v>0</v>
      </c>
      <c r="H48" s="14" t="str">
        <f>IFERROR(VLOOKUP($F48,Indicatorenlijst!$C$4:$I$201,H$9,0)," ")</f>
        <v xml:space="preserve"> </v>
      </c>
      <c r="I48" s="14" t="str">
        <f>IFERROR(VLOOKUP($F48,Indicatorenlijst!$C$4:$I$201,I$9,0)," ")</f>
        <v xml:space="preserve"> </v>
      </c>
      <c r="J48" s="14" t="str">
        <f>IFERROR(VLOOKUP($F48,Indicatorenlijst!$C$4:$I$201,J$9,0)," ")</f>
        <v xml:space="preserve"> </v>
      </c>
      <c r="K48" s="100">
        <v>0.2</v>
      </c>
      <c r="L48" s="119"/>
      <c r="M48" s="40" t="e">
        <f>IF(VLOOKUP($F48,Indicatorenlijst!$C$4:$I$201,M$9,0)="JA","Maatadvies","Basisadvies")</f>
        <v>#N/A</v>
      </c>
      <c r="N48" s="40" t="e">
        <f>IF(VLOOKUP($F48,Indicatorenlijst!$C$4:$I$201,N$9,0)="JA","Maatadvies","Basisadvies")</f>
        <v>#N/A</v>
      </c>
      <c r="O48" s="41" t="e">
        <f>IF(VLOOKUP($F48,Indicatorenlijst!$C$4:$I$201,O$9,0)="JA","Maatadvies","Basisadvies")</f>
        <v>#N/A</v>
      </c>
      <c r="Q48" s="49"/>
      <c r="R48" s="56"/>
      <c r="T48" s="57"/>
    </row>
    <row r="49" spans="2:20" ht="25.5" x14ac:dyDescent="0.2">
      <c r="B49" s="119"/>
      <c r="C49" s="134"/>
      <c r="D49" s="29" t="s">
        <v>47</v>
      </c>
      <c r="E49" s="19" t="s">
        <v>157</v>
      </c>
      <c r="F49" s="86"/>
      <c r="G49" s="27">
        <f t="shared" si="2"/>
        <v>0</v>
      </c>
      <c r="H49" s="14" t="str">
        <f>IFERROR(VLOOKUP($F49,Indicatorenlijst!$C$4:$I$201,H$9,0)," ")</f>
        <v xml:space="preserve"> </v>
      </c>
      <c r="I49" s="14" t="str">
        <f>IFERROR(VLOOKUP($F49,Indicatorenlijst!$C$4:$I$201,I$9,0)," ")</f>
        <v xml:space="preserve"> </v>
      </c>
      <c r="J49" s="14" t="str">
        <f>IFERROR(VLOOKUP($F49,Indicatorenlijst!$C$4:$I$201,J$9,0)," ")</f>
        <v xml:space="preserve"> </v>
      </c>
      <c r="K49" s="100">
        <v>0.15</v>
      </c>
      <c r="L49" s="119"/>
      <c r="M49" s="40" t="e">
        <f>IF(VLOOKUP($F49,Indicatorenlijst!$C$4:$I$201,M$9,0)="JA","Maatadvies","Basisadvies")</f>
        <v>#N/A</v>
      </c>
      <c r="N49" s="40" t="e">
        <f>IF(VLOOKUP($F49,Indicatorenlijst!$C$4:$I$201,N$9,0)="JA","Maatadvies","Basisadvies")</f>
        <v>#N/A</v>
      </c>
      <c r="O49" s="41" t="e">
        <f>IF(VLOOKUP($F49,Indicatorenlijst!$C$4:$I$201,O$9,0)="JA","Maatadvies","Basisadvies")</f>
        <v>#N/A</v>
      </c>
      <c r="Q49" s="49"/>
      <c r="R49" s="56"/>
      <c r="T49" s="57"/>
    </row>
    <row r="50" spans="2:20" ht="25.5" x14ac:dyDescent="0.2">
      <c r="B50" s="119"/>
      <c r="C50" s="134"/>
      <c r="D50" s="29" t="s">
        <v>48</v>
      </c>
      <c r="E50" s="19" t="s">
        <v>157</v>
      </c>
      <c r="F50" s="86"/>
      <c r="G50" s="27">
        <f t="shared" si="2"/>
        <v>0</v>
      </c>
      <c r="H50" s="14" t="str">
        <f>IFERROR(VLOOKUP($F50,Indicatorenlijst!$C$4:$I$201,H$9,0)," ")</f>
        <v xml:space="preserve"> </v>
      </c>
      <c r="I50" s="14" t="str">
        <f>IFERROR(VLOOKUP($F50,Indicatorenlijst!$C$4:$I$201,I$9,0)," ")</f>
        <v xml:space="preserve"> </v>
      </c>
      <c r="J50" s="14" t="str">
        <f>IFERROR(VLOOKUP($F50,Indicatorenlijst!$C$4:$I$201,J$9,0)," ")</f>
        <v xml:space="preserve"> </v>
      </c>
      <c r="K50" s="100">
        <v>0.15</v>
      </c>
      <c r="L50" s="119"/>
      <c r="M50" s="40" t="e">
        <f>IF(VLOOKUP($F50,Indicatorenlijst!$C$4:$I$201,M$9,0)="JA","Maatadvies","Basisadvies")</f>
        <v>#N/A</v>
      </c>
      <c r="N50" s="40" t="e">
        <f>IF(VLOOKUP($F50,Indicatorenlijst!$C$4:$I$201,N$9,0)="JA","Maatadvies","Basisadvies")</f>
        <v>#N/A</v>
      </c>
      <c r="O50" s="41" t="e">
        <f>IF(VLOOKUP($F50,Indicatorenlijst!$C$4:$I$201,O$9,0)="JA","Maatadvies","Basisadvies")</f>
        <v>#N/A</v>
      </c>
      <c r="P50" s="3"/>
      <c r="Q50" s="49"/>
      <c r="R50" s="56"/>
      <c r="T50" s="57"/>
    </row>
    <row r="51" spans="2:20" x14ac:dyDescent="0.2">
      <c r="B51" s="119"/>
      <c r="C51" s="134"/>
      <c r="D51" s="29" t="s">
        <v>58</v>
      </c>
      <c r="E51" s="19" t="s">
        <v>157</v>
      </c>
      <c r="F51" s="86"/>
      <c r="G51" s="27">
        <f t="shared" si="2"/>
        <v>0</v>
      </c>
      <c r="H51" s="14" t="str">
        <f>IFERROR(VLOOKUP($F51,Indicatorenlijst!$C$4:$I$201,H$9,0)," ")</f>
        <v xml:space="preserve"> </v>
      </c>
      <c r="I51" s="14" t="str">
        <f>IFERROR(VLOOKUP($F51,Indicatorenlijst!$C$4:$I$201,I$9,0)," ")</f>
        <v xml:space="preserve"> </v>
      </c>
      <c r="J51" s="14" t="str">
        <f>IFERROR(VLOOKUP($F51,Indicatorenlijst!$C$4:$I$201,J$9,0)," ")</f>
        <v xml:space="preserve"> </v>
      </c>
      <c r="K51" s="100">
        <v>0.05</v>
      </c>
      <c r="L51" s="119"/>
      <c r="M51" s="40" t="e">
        <f>IF(VLOOKUP($F51,Indicatorenlijst!$C$4:$I$201,M$9,0)="JA","Maatadvies","Basisadvies")</f>
        <v>#N/A</v>
      </c>
      <c r="N51" s="40" t="e">
        <f>IF(VLOOKUP($F51,Indicatorenlijst!$C$4:$I$201,N$9,0)="JA","Maatadvies","Basisadvies")</f>
        <v>#N/A</v>
      </c>
      <c r="O51" s="41" t="e">
        <f>IF(VLOOKUP($F51,Indicatorenlijst!$C$4:$I$201,O$9,0)="JA","Maatadvies","Basisadvies")</f>
        <v>#N/A</v>
      </c>
      <c r="Q51" s="49"/>
      <c r="R51" s="56"/>
      <c r="T51" s="57"/>
    </row>
    <row r="52" spans="2:20" x14ac:dyDescent="0.2">
      <c r="B52" s="119"/>
      <c r="C52" s="134"/>
      <c r="D52" s="29" t="s">
        <v>56</v>
      </c>
      <c r="E52" s="19" t="s">
        <v>157</v>
      </c>
      <c r="F52" s="86"/>
      <c r="G52" s="27">
        <f t="shared" si="2"/>
        <v>0</v>
      </c>
      <c r="H52" s="14" t="str">
        <f>IFERROR(VLOOKUP($F52,Indicatorenlijst!$C$4:$I$201,H$9,0)," ")</f>
        <v xml:space="preserve"> </v>
      </c>
      <c r="I52" s="14" t="str">
        <f>IFERROR(VLOOKUP($F52,Indicatorenlijst!$C$4:$I$201,I$9,0)," ")</f>
        <v xml:space="preserve"> </v>
      </c>
      <c r="J52" s="14" t="str">
        <f>IFERROR(VLOOKUP($F52,Indicatorenlijst!$C$4:$I$201,J$9,0)," ")</f>
        <v xml:space="preserve"> </v>
      </c>
      <c r="K52" s="100">
        <v>0.2</v>
      </c>
      <c r="L52" s="119"/>
      <c r="M52" s="40" t="e">
        <f>IF(VLOOKUP($F52,Indicatorenlijst!$C$4:$I$201,M$9,0)="JA","Maatadvies","Basisadvies")</f>
        <v>#N/A</v>
      </c>
      <c r="N52" s="40" t="e">
        <f>IF(VLOOKUP($F52,Indicatorenlijst!$C$4:$I$201,N$9,0)="JA","Maatadvies","Basisadvies")</f>
        <v>#N/A</v>
      </c>
      <c r="O52" s="41" t="e">
        <f>IF(VLOOKUP($F52,Indicatorenlijst!$C$4:$I$201,O$9,0)="JA","Maatadvies","Basisadvies")</f>
        <v>#N/A</v>
      </c>
      <c r="Q52" s="49"/>
      <c r="R52" s="56"/>
      <c r="T52" s="57"/>
    </row>
    <row r="53" spans="2:20" ht="25.5" x14ac:dyDescent="0.2">
      <c r="B53" s="119"/>
      <c r="C53" s="134"/>
      <c r="D53" s="29" t="s">
        <v>148</v>
      </c>
      <c r="E53" s="19" t="s">
        <v>157</v>
      </c>
      <c r="F53" s="86"/>
      <c r="G53" s="27">
        <f t="shared" si="2"/>
        <v>0</v>
      </c>
      <c r="H53" s="14" t="str">
        <f>IFERROR(VLOOKUP($F53,Indicatorenlijst!$C$4:$I$201,H$9,0)," ")</f>
        <v xml:space="preserve"> </v>
      </c>
      <c r="I53" s="14" t="str">
        <f>IFERROR(VLOOKUP($F53,Indicatorenlijst!$C$4:$I$201,I$9,0)," ")</f>
        <v xml:space="preserve"> </v>
      </c>
      <c r="J53" s="14" t="str">
        <f>IFERROR(VLOOKUP($F53,Indicatorenlijst!$C$4:$I$201,J$9,0)," ")</f>
        <v xml:space="preserve"> </v>
      </c>
      <c r="K53" s="100">
        <v>0.05</v>
      </c>
      <c r="L53" s="119"/>
      <c r="M53" s="40" t="e">
        <f>IF(VLOOKUP($F53,Indicatorenlijst!$C$4:$I$201,M$9,0)="JA","Maatadvies","Basisadvies")</f>
        <v>#N/A</v>
      </c>
      <c r="N53" s="40" t="e">
        <f>IF(VLOOKUP($F53,Indicatorenlijst!$C$4:$I$201,N$9,0)="JA","Maatadvies","Basisadvies")</f>
        <v>#N/A</v>
      </c>
      <c r="O53" s="41" t="e">
        <f>IF(VLOOKUP($F53,Indicatorenlijst!$C$4:$I$201,O$9,0)="JA","Maatadvies","Basisadvies")</f>
        <v>#N/A</v>
      </c>
      <c r="P53" s="3"/>
      <c r="Q53" s="49"/>
      <c r="R53" s="56"/>
      <c r="T53" s="57"/>
    </row>
    <row r="54" spans="2:20" x14ac:dyDescent="0.2">
      <c r="B54" s="119"/>
      <c r="C54" s="134"/>
      <c r="D54" s="29" t="s">
        <v>59</v>
      </c>
      <c r="E54" s="19" t="s">
        <v>157</v>
      </c>
      <c r="F54" s="86"/>
      <c r="G54" s="27">
        <f t="shared" si="2"/>
        <v>0</v>
      </c>
      <c r="H54" s="14" t="str">
        <f>IFERROR(VLOOKUP($F54,Indicatorenlijst!$C$4:$I$201,H$9,0)," ")</f>
        <v xml:space="preserve"> </v>
      </c>
      <c r="I54" s="14" t="str">
        <f>IFERROR(VLOOKUP($F54,Indicatorenlijst!$C$4:$I$201,I$9,0)," ")</f>
        <v xml:space="preserve"> </v>
      </c>
      <c r="J54" s="14" t="str">
        <f>IFERROR(VLOOKUP($F54,Indicatorenlijst!$C$4:$I$201,J$9,0)," ")</f>
        <v xml:space="preserve"> </v>
      </c>
      <c r="K54" s="100">
        <v>0.05</v>
      </c>
      <c r="L54" s="119"/>
      <c r="M54" s="40" t="e">
        <f>IF(VLOOKUP($F54,Indicatorenlijst!$C$4:$I$201,M$9,0)="JA","Maatadvies","Basisadvies")</f>
        <v>#N/A</v>
      </c>
      <c r="N54" s="40" t="e">
        <f>IF(VLOOKUP($F54,Indicatorenlijst!$C$4:$I$201,N$9,0)="JA","Maatadvies","Basisadvies")</f>
        <v>#N/A</v>
      </c>
      <c r="O54" s="41" t="e">
        <f>IF(VLOOKUP($F54,Indicatorenlijst!$C$4:$I$201,O$9,0)="JA","Maatadvies","Basisadvies")</f>
        <v>#N/A</v>
      </c>
      <c r="Q54" s="49"/>
      <c r="R54" s="56"/>
      <c r="T54" s="57"/>
    </row>
    <row r="55" spans="2:20" s="54" customFormat="1" ht="13.5" thickBot="1" x14ac:dyDescent="0.25">
      <c r="B55" s="119"/>
      <c r="C55" s="134"/>
      <c r="D55" s="136" t="s">
        <v>5</v>
      </c>
      <c r="E55" s="137"/>
      <c r="F55" s="137"/>
      <c r="G55" s="52">
        <f>SUM(G44*K44)+(G47*K47)+(G48*K48)+(G49*K49)+(G50*K50)+(G51*K51)+(G52*K52)+(G53*K53)+(G54*K54)</f>
        <v>0</v>
      </c>
      <c r="H55" s="52"/>
      <c r="I55" s="52"/>
      <c r="J55" s="52"/>
      <c r="K55" s="103">
        <f>SUM(K44:K54)</f>
        <v>1.0000000000000002</v>
      </c>
      <c r="L55" s="119"/>
      <c r="M55" s="53"/>
      <c r="N55" s="53"/>
      <c r="O55" s="53"/>
      <c r="Q55" s="55"/>
      <c r="R55" s="56"/>
      <c r="T55" s="57"/>
    </row>
    <row r="56" spans="2:20" x14ac:dyDescent="0.2">
      <c r="B56" s="119"/>
      <c r="C56" s="134"/>
      <c r="D56" s="140" t="s">
        <v>37</v>
      </c>
      <c r="E56" s="141"/>
      <c r="F56" s="141"/>
      <c r="G56" s="141"/>
      <c r="H56" s="141"/>
      <c r="I56" s="141"/>
      <c r="J56" s="141"/>
      <c r="K56" s="141"/>
      <c r="L56" s="119"/>
      <c r="R56" s="48"/>
      <c r="T56" s="57"/>
    </row>
    <row r="57" spans="2:20" ht="12.75" customHeight="1" x14ac:dyDescent="0.2">
      <c r="B57" s="119"/>
      <c r="C57" s="134"/>
      <c r="D57" s="146" t="s">
        <v>73</v>
      </c>
      <c r="E57" s="148" t="s">
        <v>157</v>
      </c>
      <c r="F57" s="86"/>
      <c r="G57" s="127">
        <f>MAX(H57:J63)</f>
        <v>0</v>
      </c>
      <c r="H57" s="11" t="str">
        <f>IFERROR(VLOOKUP($F57,Indicatorenlijst!$C$4:$I$201,H$9,0)," ")</f>
        <v xml:space="preserve"> </v>
      </c>
      <c r="I57" s="11" t="str">
        <f>IFERROR(VLOOKUP($F57,Indicatorenlijst!$C$4:$I$201,I$9,0)," ")</f>
        <v xml:space="preserve"> </v>
      </c>
      <c r="J57" s="11" t="str">
        <f>IFERROR(VLOOKUP($F57,Indicatorenlijst!$C$4:$I$201,J$9,0)," ")</f>
        <v xml:space="preserve"> </v>
      </c>
      <c r="K57" s="159">
        <v>0.49</v>
      </c>
      <c r="L57" s="119"/>
      <c r="M57" s="40" t="e">
        <f>IF(VLOOKUP($F57,Indicatorenlijst!$C$4:$I$201,M$9,0)="JA","Maatadvies","Basisadvies")</f>
        <v>#N/A</v>
      </c>
      <c r="N57" s="40" t="e">
        <f>IF(VLOOKUP($F57,Indicatorenlijst!$C$4:$I$201,N$9,0)="JA","Maatadvies","Basisadvies")</f>
        <v>#N/A</v>
      </c>
      <c r="O57" s="41" t="e">
        <f>IF(VLOOKUP($F57,Indicatorenlijst!$C$4:$I$201,O$9,0)="JA","Maatadvies","Basisadvies")</f>
        <v>#N/A</v>
      </c>
      <c r="Q57" s="59"/>
      <c r="R57" s="59"/>
      <c r="S57" s="59"/>
      <c r="T57" s="59"/>
    </row>
    <row r="58" spans="2:20" x14ac:dyDescent="0.2">
      <c r="B58" s="119"/>
      <c r="C58" s="134"/>
      <c r="D58" s="147"/>
      <c r="E58" s="149"/>
      <c r="F58" s="86"/>
      <c r="G58" s="128"/>
      <c r="H58" s="12" t="str">
        <f>IFERROR(VLOOKUP($F58,Indicatorenlijst!$C$4:$I$201,H$9,0)," ")</f>
        <v xml:space="preserve"> </v>
      </c>
      <c r="I58" s="12" t="str">
        <f>IFERROR(VLOOKUP($F58,Indicatorenlijst!$C$4:$I$201,I$9,0)," ")</f>
        <v xml:space="preserve"> </v>
      </c>
      <c r="J58" s="12" t="str">
        <f>IFERROR(VLOOKUP($F58,Indicatorenlijst!$C$4:$I$201,J$9,0)," ")</f>
        <v xml:space="preserve"> </v>
      </c>
      <c r="K58" s="160"/>
      <c r="L58" s="119"/>
      <c r="M58" s="40" t="e">
        <f>IF(VLOOKUP($F58,Indicatorenlijst!$C$4:$I$201,M$9,0)="JA","Maatadvies","Basisadvies")</f>
        <v>#N/A</v>
      </c>
      <c r="N58" s="40" t="e">
        <f>IF(VLOOKUP($F58,Indicatorenlijst!$C$4:$I$201,N$9,0)="JA","Maatadvies","Basisadvies")</f>
        <v>#N/A</v>
      </c>
      <c r="O58" s="41" t="e">
        <f>IF(VLOOKUP($F58,Indicatorenlijst!$C$4:$I$201,O$9,0)="JA","Maatadvies","Basisadvies")</f>
        <v>#N/A</v>
      </c>
      <c r="Q58" s="59"/>
      <c r="R58" s="59"/>
      <c r="S58" s="59"/>
      <c r="T58" s="59"/>
    </row>
    <row r="59" spans="2:20" x14ac:dyDescent="0.2">
      <c r="B59" s="119"/>
      <c r="C59" s="134"/>
      <c r="D59" s="147"/>
      <c r="E59" s="149"/>
      <c r="F59" s="86"/>
      <c r="G59" s="128"/>
      <c r="H59" s="12" t="str">
        <f>IFERROR(VLOOKUP($F59,Indicatorenlijst!$C$4:$I$201,H$9,0)," ")</f>
        <v xml:space="preserve"> </v>
      </c>
      <c r="I59" s="12" t="str">
        <f>IFERROR(VLOOKUP($F59,Indicatorenlijst!$C$4:$I$201,I$9,0)," ")</f>
        <v xml:space="preserve"> </v>
      </c>
      <c r="J59" s="12" t="str">
        <f>IFERROR(VLOOKUP($F59,Indicatorenlijst!$C$4:$I$201,J$9,0)," ")</f>
        <v xml:space="preserve"> </v>
      </c>
      <c r="K59" s="160"/>
      <c r="L59" s="119"/>
      <c r="M59" s="40" t="e">
        <f>IF(VLOOKUP($F59,Indicatorenlijst!$C$4:$I$201,M$9,0)="JA","Maatadvies","Basisadvies")</f>
        <v>#N/A</v>
      </c>
      <c r="N59" s="40" t="e">
        <f>IF(VLOOKUP($F59,Indicatorenlijst!$C$4:$I$201,N$9,0)="JA","Maatadvies","Basisadvies")</f>
        <v>#N/A</v>
      </c>
      <c r="O59" s="41" t="e">
        <f>IF(VLOOKUP($F59,Indicatorenlijst!$C$4:$I$201,O$9,0)="JA","Maatadvies","Basisadvies")</f>
        <v>#N/A</v>
      </c>
      <c r="Q59" s="59"/>
      <c r="R59" s="59"/>
      <c r="S59" s="59"/>
      <c r="T59" s="59"/>
    </row>
    <row r="60" spans="2:20" x14ac:dyDescent="0.2">
      <c r="B60" s="119"/>
      <c r="C60" s="134"/>
      <c r="D60" s="147"/>
      <c r="E60" s="149"/>
      <c r="F60" s="86"/>
      <c r="G60" s="128"/>
      <c r="H60" s="12" t="str">
        <f>IFERROR(VLOOKUP($F60,Indicatorenlijst!$C$4:$I$201,H$9,0)," ")</f>
        <v xml:space="preserve"> </v>
      </c>
      <c r="I60" s="12" t="str">
        <f>IFERROR(VLOOKUP($F60,Indicatorenlijst!$C$4:$I$201,I$9,0)," ")</f>
        <v xml:space="preserve"> </v>
      </c>
      <c r="J60" s="12" t="str">
        <f>IFERROR(VLOOKUP($F60,Indicatorenlijst!$C$4:$I$201,J$9,0)," ")</f>
        <v xml:space="preserve"> </v>
      </c>
      <c r="K60" s="160"/>
      <c r="L60" s="119"/>
      <c r="M60" s="40" t="e">
        <f>IF(VLOOKUP($F60,Indicatorenlijst!$C$4:$I$201,M$9,0)="JA","Maatadvies","Basisadvies")</f>
        <v>#N/A</v>
      </c>
      <c r="N60" s="40" t="e">
        <f>IF(VLOOKUP($F60,Indicatorenlijst!$C$4:$I$201,N$9,0)="JA","Maatadvies","Basisadvies")</f>
        <v>#N/A</v>
      </c>
      <c r="O60" s="41" t="e">
        <f>IF(VLOOKUP($F60,Indicatorenlijst!$C$4:$I$201,O$9,0)="JA","Maatadvies","Basisadvies")</f>
        <v>#N/A</v>
      </c>
      <c r="Q60" s="59"/>
      <c r="R60" s="59"/>
      <c r="S60" s="59"/>
      <c r="T60" s="59"/>
    </row>
    <row r="61" spans="2:20" x14ac:dyDescent="0.2">
      <c r="B61" s="119"/>
      <c r="C61" s="134"/>
      <c r="D61" s="147"/>
      <c r="E61" s="149"/>
      <c r="F61" s="86"/>
      <c r="G61" s="128"/>
      <c r="H61" s="12" t="str">
        <f>IFERROR(VLOOKUP($F61,Indicatorenlijst!$C$4:$I$201,H$9,0)," ")</f>
        <v xml:space="preserve"> </v>
      </c>
      <c r="I61" s="12" t="str">
        <f>IFERROR(VLOOKUP($F61,Indicatorenlijst!$C$4:$I$201,I$9,0)," ")</f>
        <v xml:space="preserve"> </v>
      </c>
      <c r="J61" s="12" t="str">
        <f>IFERROR(VLOOKUP($F61,Indicatorenlijst!$C$4:$I$201,J$9,0)," ")</f>
        <v xml:space="preserve"> </v>
      </c>
      <c r="K61" s="160"/>
      <c r="L61" s="119"/>
      <c r="M61" s="40" t="e">
        <f>IF(VLOOKUP($F61,Indicatorenlijst!$C$4:$I$201,M$9,0)="JA","Maatadvies","Basisadvies")</f>
        <v>#N/A</v>
      </c>
      <c r="N61" s="40" t="e">
        <f>IF(VLOOKUP($F61,Indicatorenlijst!$C$4:$I$201,N$9,0)="JA","Maatadvies","Basisadvies")</f>
        <v>#N/A</v>
      </c>
      <c r="O61" s="41" t="e">
        <f>IF(VLOOKUP($F61,Indicatorenlijst!$C$4:$I$201,O$9,0)="JA","Maatadvies","Basisadvies")</f>
        <v>#N/A</v>
      </c>
      <c r="Q61" s="59"/>
      <c r="R61" s="59"/>
      <c r="S61" s="59"/>
      <c r="T61" s="59"/>
    </row>
    <row r="62" spans="2:20" x14ac:dyDescent="0.2">
      <c r="B62" s="119"/>
      <c r="C62" s="134"/>
      <c r="D62" s="147"/>
      <c r="E62" s="149"/>
      <c r="F62" s="86"/>
      <c r="G62" s="128"/>
      <c r="H62" s="12" t="str">
        <f>IFERROR(VLOOKUP($F62,Indicatorenlijst!$C$4:$I$201,H$9,0)," ")</f>
        <v xml:space="preserve"> </v>
      </c>
      <c r="I62" s="12" t="str">
        <f>IFERROR(VLOOKUP($F62,Indicatorenlijst!$C$4:$I$201,I$9,0)," ")</f>
        <v xml:space="preserve"> </v>
      </c>
      <c r="J62" s="12" t="str">
        <f>IFERROR(VLOOKUP($F62,Indicatorenlijst!$C$4:$I$201,J$9,0)," ")</f>
        <v xml:space="preserve"> </v>
      </c>
      <c r="K62" s="160"/>
      <c r="L62" s="119"/>
      <c r="M62" s="40" t="e">
        <f>IF(VLOOKUP($F62,Indicatorenlijst!$C$4:$I$201,M$9,0)="JA","Maatadvies","Basisadvies")</f>
        <v>#N/A</v>
      </c>
      <c r="N62" s="40" t="e">
        <f>IF(VLOOKUP($F62,Indicatorenlijst!$C$4:$I$201,N$9,0)="JA","Maatadvies","Basisadvies")</f>
        <v>#N/A</v>
      </c>
      <c r="O62" s="41" t="e">
        <f>IF(VLOOKUP($F62,Indicatorenlijst!$C$4:$I$201,O$9,0)="JA","Maatadvies","Basisadvies")</f>
        <v>#N/A</v>
      </c>
      <c r="Q62" s="59"/>
      <c r="R62" s="59"/>
      <c r="S62" s="59"/>
      <c r="T62" s="59"/>
    </row>
    <row r="63" spans="2:20" x14ac:dyDescent="0.2">
      <c r="B63" s="119"/>
      <c r="C63" s="134"/>
      <c r="D63" s="150"/>
      <c r="E63" s="138"/>
      <c r="F63" s="86"/>
      <c r="G63" s="129"/>
      <c r="H63" s="13" t="str">
        <f>IFERROR(VLOOKUP($F63,Indicatorenlijst!$C$4:$I$201,H$9,0)," ")</f>
        <v xml:space="preserve"> </v>
      </c>
      <c r="I63" s="13" t="str">
        <f>IFERROR(VLOOKUP($F63,Indicatorenlijst!$C$4:$I$201,I$9,0)," ")</f>
        <v xml:space="preserve"> </v>
      </c>
      <c r="J63" s="13" t="str">
        <f>IFERROR(VLOOKUP($F63,Indicatorenlijst!$C$4:$I$201,J$9,0)," ")</f>
        <v xml:space="preserve"> </v>
      </c>
      <c r="K63" s="161"/>
      <c r="L63" s="119"/>
      <c r="M63" s="40" t="e">
        <f>IF(VLOOKUP($F63,Indicatorenlijst!$C$4:$I$201,M$9,0)="JA","Maatadvies","Basisadvies")</f>
        <v>#N/A</v>
      </c>
      <c r="N63" s="40" t="e">
        <f>IF(VLOOKUP($F63,Indicatorenlijst!$C$4:$I$201,N$9,0)="JA","Maatadvies","Basisadvies")</f>
        <v>#N/A</v>
      </c>
      <c r="O63" s="41" t="e">
        <f>IF(VLOOKUP($F63,Indicatorenlijst!$C$4:$I$201,O$9,0)="JA","Maatadvies","Basisadvies")</f>
        <v>#N/A</v>
      </c>
      <c r="Q63" s="59"/>
      <c r="R63" s="59"/>
      <c r="S63" s="59"/>
      <c r="T63" s="59"/>
    </row>
    <row r="64" spans="2:20" x14ac:dyDescent="0.2">
      <c r="B64" s="119"/>
      <c r="C64" s="134"/>
      <c r="D64" s="29" t="s">
        <v>49</v>
      </c>
      <c r="E64" s="98" t="s">
        <v>157</v>
      </c>
      <c r="F64" s="86"/>
      <c r="G64" s="27">
        <f>MAX(H64:J64)</f>
        <v>0</v>
      </c>
      <c r="H64" s="14" t="str">
        <f>IFERROR(VLOOKUP($F64,Indicatorenlijst!$C$4:$I$201,H$9,0)," ")</f>
        <v xml:space="preserve"> </v>
      </c>
      <c r="I64" s="14" t="str">
        <f>IFERROR(VLOOKUP($F64,Indicatorenlijst!$C$4:$I$201,I$9,0)," ")</f>
        <v xml:space="preserve"> </v>
      </c>
      <c r="J64" s="14" t="str">
        <f>IFERROR(VLOOKUP($F64,Indicatorenlijst!$C$4:$I$201,J$9,0)," ")</f>
        <v xml:space="preserve"> </v>
      </c>
      <c r="K64" s="100">
        <v>0.51</v>
      </c>
      <c r="L64" s="119"/>
      <c r="M64" s="40" t="e">
        <f>IF(VLOOKUP($F64,Indicatorenlijst!$C$4:$I$201,M$9,0)="JA","Maatadvies","Basisadvies")</f>
        <v>#N/A</v>
      </c>
      <c r="N64" s="40" t="e">
        <f>IF(VLOOKUP($F64,Indicatorenlijst!$C$4:$I$201,N$9,0)="JA","Maatadvies","Basisadvies")</f>
        <v>#N/A</v>
      </c>
      <c r="O64" s="41" t="e">
        <f>IF(VLOOKUP($F64,Indicatorenlijst!$C$4:$I$201,O$9,0)="JA","Maatadvies","Basisadvies")</f>
        <v>#N/A</v>
      </c>
      <c r="P64" s="3"/>
      <c r="Q64" s="59"/>
      <c r="R64" s="59"/>
      <c r="S64" s="59"/>
      <c r="T64" s="59"/>
    </row>
    <row r="65" spans="2:21" s="54" customFormat="1" ht="13.5" thickBot="1" x14ac:dyDescent="0.25">
      <c r="B65" s="119"/>
      <c r="C65" s="134"/>
      <c r="D65" s="136" t="s">
        <v>5</v>
      </c>
      <c r="E65" s="137"/>
      <c r="F65" s="137"/>
      <c r="G65" s="52">
        <f>SUM(G57*K57)+(G64*K64)</f>
        <v>0</v>
      </c>
      <c r="H65" s="52"/>
      <c r="I65" s="52"/>
      <c r="J65" s="52"/>
      <c r="K65" s="103">
        <f>SUM(K57:K64)</f>
        <v>1</v>
      </c>
      <c r="L65" s="119"/>
      <c r="M65" s="53"/>
      <c r="N65" s="53"/>
      <c r="O65" s="53"/>
      <c r="Q65" s="60"/>
      <c r="R65" s="60"/>
      <c r="S65" s="59"/>
      <c r="T65" s="59"/>
    </row>
    <row r="66" spans="2:21" x14ac:dyDescent="0.2">
      <c r="B66" s="119"/>
      <c r="C66" s="114" t="s">
        <v>152</v>
      </c>
      <c r="D66" s="158" t="s">
        <v>6</v>
      </c>
      <c r="E66" s="158"/>
      <c r="F66" s="158"/>
      <c r="G66" s="25">
        <f>SUM(ROUND(G65,0)+(ROUND(G55,0)+(ROUND(G42,0)+(ROUND(G32,0)))))</f>
        <v>0</v>
      </c>
      <c r="H66" s="25"/>
      <c r="I66" s="25"/>
      <c r="J66" s="25"/>
      <c r="K66" s="47"/>
      <c r="L66" s="119"/>
      <c r="P66" s="99"/>
      <c r="Q66" s="99"/>
      <c r="R66" s="99"/>
      <c r="S66" s="99"/>
      <c r="T66" s="99"/>
    </row>
    <row r="67" spans="2:21" ht="15.75" x14ac:dyDescent="0.25">
      <c r="B67" s="119"/>
      <c r="C67" s="114"/>
      <c r="D67" s="130" t="s">
        <v>167</v>
      </c>
      <c r="E67" s="130"/>
      <c r="F67" s="130"/>
      <c r="G67" s="130"/>
      <c r="H67" s="162" t="str">
        <f>IF(COUNTIF(M12:M65,"*Maatadvies*")&gt;0,"Maatadvies","Basisadvies")</f>
        <v>Basisadvies</v>
      </c>
      <c r="I67" s="162"/>
      <c r="J67" s="162"/>
      <c r="K67" s="47"/>
      <c r="L67" s="119"/>
      <c r="Q67" s="59"/>
      <c r="R67" s="59"/>
      <c r="S67" s="59"/>
      <c r="T67" s="59"/>
    </row>
    <row r="68" spans="2:21" ht="15.75" x14ac:dyDescent="0.25">
      <c r="B68" s="119"/>
      <c r="C68" s="114"/>
      <c r="D68" s="130" t="s">
        <v>168</v>
      </c>
      <c r="E68" s="130"/>
      <c r="F68" s="130"/>
      <c r="G68" s="130"/>
      <c r="H68" s="162" t="str">
        <f>IF(COUNTIF(N12:N65,"*Maatadvies*")&gt;0,"Maatadvies","Basisadvies")</f>
        <v>Basisadvies</v>
      </c>
      <c r="I68" s="162"/>
      <c r="J68" s="162"/>
      <c r="K68" s="47"/>
      <c r="L68" s="119"/>
      <c r="Q68" s="59"/>
      <c r="R68" s="59"/>
      <c r="S68" s="67"/>
      <c r="T68" s="59"/>
    </row>
    <row r="69" spans="2:21" ht="15.75" x14ac:dyDescent="0.25">
      <c r="B69" s="119"/>
      <c r="C69" s="114"/>
      <c r="D69" s="130" t="s">
        <v>169</v>
      </c>
      <c r="E69" s="130"/>
      <c r="F69" s="130"/>
      <c r="G69" s="130"/>
      <c r="H69" s="162" t="str">
        <f>IF(COUNTIF(O12:O65,"*Maatadvies*")&gt;0,"Maatadvies","Basisadvies")</f>
        <v>Basisadvies</v>
      </c>
      <c r="I69" s="162"/>
      <c r="J69" s="162"/>
      <c r="K69" s="47"/>
      <c r="L69" s="119"/>
      <c r="P69" s="43"/>
      <c r="Q69" s="59"/>
      <c r="R69" s="59"/>
      <c r="S69" s="59"/>
      <c r="T69" s="59"/>
    </row>
    <row r="70" spans="2:21" ht="15.75" x14ac:dyDescent="0.25">
      <c r="B70" s="119"/>
      <c r="C70" s="114"/>
      <c r="D70" s="157"/>
      <c r="E70" s="157"/>
      <c r="F70" s="157"/>
      <c r="G70" s="157"/>
      <c r="H70" s="157"/>
      <c r="I70" s="157"/>
      <c r="J70" s="157"/>
      <c r="K70" s="157"/>
      <c r="L70" s="119"/>
      <c r="Q70" s="59"/>
      <c r="R70" s="59"/>
      <c r="S70" s="59"/>
      <c r="T70" s="59"/>
    </row>
    <row r="71" spans="2:21" ht="15.75" x14ac:dyDescent="0.25">
      <c r="B71" s="119"/>
      <c r="C71" s="114"/>
      <c r="D71" s="26" t="s">
        <v>194</v>
      </c>
      <c r="E71" s="8"/>
      <c r="F71" s="156" t="str">
        <f>IF(AND(G66&gt;=0, G66&lt;=5), "A Regulier evenement", IF(AND(G66&gt;=6, G66&lt;=7), "B Evenement met verhoogd risico", IF(AND(G66&gt;=8, G66&lt;=12), "C Risico-evenement","LEEG")))</f>
        <v>A Regulier evenement</v>
      </c>
      <c r="G71" s="156"/>
      <c r="H71" s="156"/>
      <c r="I71" s="156"/>
      <c r="J71" s="154"/>
      <c r="K71" s="154"/>
      <c r="L71" s="119"/>
      <c r="S71" s="68"/>
    </row>
    <row r="72" spans="2:21" s="3" customFormat="1" ht="13.15" customHeight="1" x14ac:dyDescent="0.2">
      <c r="B72" s="119"/>
      <c r="C72" s="114"/>
      <c r="D72" s="155" t="s">
        <v>44</v>
      </c>
      <c r="E72" s="155"/>
      <c r="F72" s="155"/>
      <c r="G72" s="155"/>
      <c r="H72" s="155"/>
      <c r="I72" s="155"/>
      <c r="J72" s="154"/>
      <c r="K72" s="154"/>
      <c r="L72" s="119"/>
      <c r="M72" s="32"/>
      <c r="N72" s="32"/>
      <c r="O72" s="32"/>
      <c r="Q72" s="51"/>
      <c r="R72" s="56"/>
      <c r="S72" s="68"/>
      <c r="T72"/>
      <c r="U72" s="70"/>
    </row>
    <row r="73" spans="2:21" ht="15.75" x14ac:dyDescent="0.25">
      <c r="B73" s="119"/>
      <c r="C73" s="114"/>
      <c r="D73" s="109" t="s">
        <v>195</v>
      </c>
      <c r="E73" s="10" t="s">
        <v>157</v>
      </c>
      <c r="F73" s="153"/>
      <c r="G73" s="153"/>
      <c r="H73" s="153"/>
      <c r="I73" s="153"/>
      <c r="J73" s="154"/>
      <c r="K73" s="154"/>
      <c r="L73" s="119"/>
      <c r="Q73" s="49"/>
      <c r="R73" s="56"/>
      <c r="S73" s="68"/>
      <c r="U73" s="70"/>
    </row>
    <row r="74" spans="2:21" ht="15.75" x14ac:dyDescent="0.25">
      <c r="B74" s="119"/>
      <c r="C74" s="114"/>
      <c r="D74" s="109" t="s">
        <v>196</v>
      </c>
      <c r="E74" s="10" t="s">
        <v>157</v>
      </c>
      <c r="F74" s="153"/>
      <c r="G74" s="153"/>
      <c r="H74" s="153"/>
      <c r="I74" s="153"/>
      <c r="J74" s="154"/>
      <c r="K74" s="154"/>
      <c r="L74" s="119"/>
      <c r="Q74" s="49"/>
      <c r="R74" s="56"/>
      <c r="S74" s="69"/>
      <c r="U74" s="70"/>
    </row>
    <row r="75" spans="2:21" ht="16.5" thickBot="1" x14ac:dyDescent="0.3">
      <c r="B75" s="120"/>
      <c r="C75" s="114"/>
      <c r="D75" s="9" t="s">
        <v>40</v>
      </c>
      <c r="E75" s="10" t="s">
        <v>157</v>
      </c>
      <c r="F75" s="153"/>
      <c r="G75" s="153"/>
      <c r="H75" s="153"/>
      <c r="I75" s="153"/>
      <c r="J75" s="154"/>
      <c r="K75" s="154"/>
      <c r="L75" s="120"/>
      <c r="Q75" s="58"/>
      <c r="R75" s="69"/>
    </row>
    <row r="76" spans="2:21" ht="13.5" thickBot="1" x14ac:dyDescent="0.25">
      <c r="B76" s="115"/>
      <c r="C76" s="116"/>
      <c r="D76" s="116"/>
      <c r="E76" s="116"/>
      <c r="F76" s="116"/>
      <c r="G76" s="116"/>
      <c r="H76" s="116"/>
      <c r="I76" s="116"/>
      <c r="J76" s="116"/>
      <c r="K76" s="116"/>
      <c r="L76" s="117"/>
    </row>
  </sheetData>
  <sheetProtection algorithmName="SHA-512" hashValue="UY/gJ7CMp+RcsRJwQj9cAcoR58Cwctmn5CDgzTbn/OjmyZez0uPnTDidV1c87c906y1Lz2VJjfVXcuPxHgcnAQ==" saltValue="sAmua0uCV6Xerfp4Hesusg==" spinCount="100000" sheet="1" objects="1" scenarios="1"/>
  <protectedRanges>
    <protectedRange sqref="F29:F31 F12:F21 F23:F24" name="Activiteiten"/>
    <protectedRange sqref="E9 G3:H9" name="Titel"/>
    <protectedRange sqref="F34:F41" name="Publiek"/>
    <protectedRange sqref="F44:F53" name="Ruimte"/>
  </protectedRanges>
  <customSheetViews>
    <customSheetView guid="{6ECE7224-7C09-4EC2-9382-B4CC868C7628}" showPageBreaks="1" showGridLines="0" printArea="1" showRuler="0" topLeftCell="A2">
      <selection activeCell="A42" sqref="A42"/>
      <pageMargins left="0.7" right="0.7" top="0.75" bottom="0.75" header="0.3" footer="0.3"/>
      <pageSetup paperSize="9" scale="86" orientation="landscape" r:id="rId1"/>
      <headerFooter alignWithMargins="0"/>
    </customSheetView>
    <customSheetView guid="{00F07186-BEED-4F19-A07B-6D832ACA546C}" showGridLines="0" showRuler="0" topLeftCell="A2">
      <selection activeCell="A42" sqref="A42"/>
      <pageMargins left="0.7" right="0.7" top="0.75" bottom="0.75" header="0.3" footer="0.3"/>
      <pageSetup paperSize="9" scale="86" orientation="landscape" r:id="rId2"/>
      <headerFooter alignWithMargins="0"/>
    </customSheetView>
  </customSheetViews>
  <mergeCells count="69">
    <mergeCell ref="E57:E63"/>
    <mergeCell ref="G57:G63"/>
    <mergeCell ref="K57:K63"/>
    <mergeCell ref="F73:I73"/>
    <mergeCell ref="F74:I74"/>
    <mergeCell ref="H67:J67"/>
    <mergeCell ref="H68:J68"/>
    <mergeCell ref="H69:J69"/>
    <mergeCell ref="F75:I75"/>
    <mergeCell ref="J71:K75"/>
    <mergeCell ref="D72:I72"/>
    <mergeCell ref="F71:I71"/>
    <mergeCell ref="K19:K21"/>
    <mergeCell ref="K25:K28"/>
    <mergeCell ref="D70:K70"/>
    <mergeCell ref="D66:F66"/>
    <mergeCell ref="D37:D38"/>
    <mergeCell ref="D43:K43"/>
    <mergeCell ref="K37:K38"/>
    <mergeCell ref="K44:K46"/>
    <mergeCell ref="D65:F65"/>
    <mergeCell ref="D68:G68"/>
    <mergeCell ref="D69:G69"/>
    <mergeCell ref="D57:D63"/>
    <mergeCell ref="E19:E21"/>
    <mergeCell ref="G19:G21"/>
    <mergeCell ref="D56:K56"/>
    <mergeCell ref="D44:D46"/>
    <mergeCell ref="E44:E46"/>
    <mergeCell ref="D55:F55"/>
    <mergeCell ref="D25:D28"/>
    <mergeCell ref="E25:E28"/>
    <mergeCell ref="G37:G38"/>
    <mergeCell ref="K34:K36"/>
    <mergeCell ref="G25:G28"/>
    <mergeCell ref="D33:K33"/>
    <mergeCell ref="D34:D36"/>
    <mergeCell ref="B2:L2"/>
    <mergeCell ref="C10:C65"/>
    <mergeCell ref="C3:C9"/>
    <mergeCell ref="D42:F42"/>
    <mergeCell ref="E34:E36"/>
    <mergeCell ref="E37:E38"/>
    <mergeCell ref="D32:F32"/>
    <mergeCell ref="D12:D14"/>
    <mergeCell ref="D15:D18"/>
    <mergeCell ref="D11:K11"/>
    <mergeCell ref="D10:F10"/>
    <mergeCell ref="G34:G36"/>
    <mergeCell ref="G44:G46"/>
    <mergeCell ref="K12:K14"/>
    <mergeCell ref="K15:K18"/>
    <mergeCell ref="D19:D21"/>
    <mergeCell ref="C66:C75"/>
    <mergeCell ref="B76:L76"/>
    <mergeCell ref="L3:L75"/>
    <mergeCell ref="B3:B75"/>
    <mergeCell ref="E3:F3"/>
    <mergeCell ref="E4:F4"/>
    <mergeCell ref="E5:F5"/>
    <mergeCell ref="E6:F6"/>
    <mergeCell ref="E7:F7"/>
    <mergeCell ref="E8:F8"/>
    <mergeCell ref="E9:F9"/>
    <mergeCell ref="E15:E18"/>
    <mergeCell ref="E12:E14"/>
    <mergeCell ref="G12:G14"/>
    <mergeCell ref="G15:G18"/>
    <mergeCell ref="D67:G67"/>
  </mergeCells>
  <phoneticPr fontId="0" type="noConversion"/>
  <conditionalFormatting sqref="H12:J31 H33:J41 H43:J54 H56:J64">
    <cfRule type="expression" dxfId="1" priority="3">
      <formula>M12="Maatadvies"</formula>
    </cfRule>
  </conditionalFormatting>
  <conditionalFormatting sqref="M12:O65">
    <cfRule type="containsText" dxfId="0" priority="1" operator="containsText" text="Maat">
      <formula>NOT(ISERROR(SEARCH("Maat",M12)))</formula>
    </cfRule>
  </conditionalFormatting>
  <pageMargins left="0.7" right="0.7" top="0.75" bottom="0.75" header="0.3" footer="0.3"/>
  <pageSetup paperSize="9" scale="70" orientation="portrait" r:id="rId3"/>
  <headerFooter alignWithMargins="0"/>
  <legacyDrawing r:id="rId4"/>
  <extLst>
    <ext xmlns:x14="http://schemas.microsoft.com/office/spreadsheetml/2009/9/main" uri="{CCE6A557-97BC-4b89-ADB6-D9C93CAAB3DF}">
      <x14:dataValidations xmlns:xm="http://schemas.microsoft.com/office/excel/2006/main" xWindow="778" yWindow="495" count="26">
        <x14:dataValidation type="list" allowBlank="1" showInputMessage="1" showErrorMessage="1" xr:uid="{00000000-0002-0000-0000-000005000000}">
          <x14:formula1>
            <xm:f>Indicatorenlijst!$C$147:$C$150</xm:f>
          </x14:formula1>
          <xm:sqref>F48</xm:sqref>
        </x14:dataValidation>
        <x14:dataValidation type="list" allowBlank="1" showInputMessage="1" showErrorMessage="1" xr:uid="{00000000-0002-0000-0000-000014000000}">
          <x14:formula1>
            <xm:f>Indicatorenlijst!$C$199:$C$201</xm:f>
          </x14:formula1>
          <xm:sqref>F64</xm:sqref>
        </x14:dataValidation>
        <x14:dataValidation type="list" allowBlank="1" showInputMessage="1" showErrorMessage="1" xr:uid="{00000000-0002-0000-0000-000007000000}">
          <x14:formula1>
            <xm:f>Indicatorenlijst!$C$69:$C$71</xm:f>
          </x14:formula1>
          <xm:sqref>F24</xm:sqref>
        </x14:dataValidation>
        <x14:dataValidation type="list" allowBlank="1" showInputMessage="1" showErrorMessage="1" xr:uid="{00000000-0002-0000-0000-000006000000}">
          <x14:formula1>
            <xm:f>Indicatorenlijst!$C$123:$C$127</xm:f>
          </x14:formula1>
          <xm:sqref>F40</xm:sqref>
        </x14:dataValidation>
        <x14:dataValidation type="list" allowBlank="1" showInputMessage="1" showErrorMessage="1" xr:uid="{00000000-0002-0000-0000-000010000000}">
          <x14:formula1>
            <xm:f>Indicatorenlijst!$C$153:$C$156</xm:f>
          </x14:formula1>
          <xm:sqref>F49</xm:sqref>
        </x14:dataValidation>
        <x14:dataValidation type="list" allowBlank="1" showInputMessage="1" showErrorMessage="1" xr:uid="{00000000-0002-0000-0000-00000D000000}">
          <x14:formula1>
            <xm:f>Indicatorenlijst!$C$63:$C$66</xm:f>
          </x14:formula1>
          <xm:sqref>F23</xm:sqref>
        </x14:dataValidation>
        <x14:dataValidation type="list" allowBlank="1" showInputMessage="1" showErrorMessage="1" xr:uid="{00000000-0002-0000-0000-00000A000000}">
          <x14:formula1>
            <xm:f>Indicatorenlijst!$C$81:$C$85</xm:f>
          </x14:formula1>
          <xm:sqref>F29</xm:sqref>
        </x14:dataValidation>
        <x14:dataValidation type="list" allowBlank="1" showInputMessage="1" showErrorMessage="1" xr:uid="{00000000-0002-0000-0000-000001000000}">
          <x14:formula1>
            <xm:f>Indicatorenlijst!$C$130:$C$131</xm:f>
          </x14:formula1>
          <xm:sqref>F41</xm:sqref>
        </x14:dataValidation>
        <x14:dataValidation type="list" allowBlank="1" showInputMessage="1" showErrorMessage="1" xr:uid="{70056FBB-A73E-4EE0-A938-FB5797AECC02}">
          <x14:formula1>
            <xm:f>Indicatorenlijst!$C$182:$C$184</xm:f>
          </x14:formula1>
          <xm:sqref>F54</xm:sqref>
        </x14:dataValidation>
        <x14:dataValidation type="list" allowBlank="1" showInputMessage="1" showErrorMessage="1" xr:uid="{00000000-0002-0000-0000-000012000000}">
          <x14:formula1>
            <xm:f>Indicatorenlijst!$C$172:$C$175</xm:f>
          </x14:formula1>
          <xm:sqref>F52</xm:sqref>
        </x14:dataValidation>
        <x14:dataValidation type="list" allowBlank="1" showInputMessage="1" showErrorMessage="1" xr:uid="{00000000-0002-0000-0000-00001D000000}">
          <x14:formula1>
            <xm:f>Indicatorenlijst!$C$166:$C$169</xm:f>
          </x14:formula1>
          <xm:sqref>F51</xm:sqref>
        </x14:dataValidation>
        <x14:dataValidation type="list" allowBlank="1" showInputMessage="1" showErrorMessage="1" xr:uid="{00000000-0002-0000-0000-000000000000}">
          <x14:formula1>
            <xm:f>Indicatorenlijst!$C$159:$C$163</xm:f>
          </x14:formula1>
          <xm:sqref>F50</xm:sqref>
        </x14:dataValidation>
        <x14:dataValidation type="list" allowBlank="1" showInputMessage="1" showErrorMessage="1" xr:uid="{F480ED55-5999-462D-BDA5-D760DAA885D6}">
          <x14:formula1>
            <xm:f>Indicatorenlijst!$C$88:$C$90</xm:f>
          </x14:formula1>
          <xm:sqref>F30</xm:sqref>
        </x14:dataValidation>
        <x14:dataValidation type="list" allowBlank="1" showInputMessage="1" showErrorMessage="1" xr:uid="{53EA2CBB-59ED-4963-9BA6-B4CC8D1FA065}">
          <x14:formula1>
            <xm:f>Indicatorenlijst!$C$93:$C$96</xm:f>
          </x14:formula1>
          <xm:sqref>F31</xm:sqref>
        </x14:dataValidation>
        <x14:dataValidation type="list" allowBlank="1" showInputMessage="1" showErrorMessage="1" xr:uid="{65E92930-740D-4064-902B-7DCEF381F6F9}">
          <x14:formula1>
            <xm:f>Indicatorenlijst!$C$178:$C$179</xm:f>
          </x14:formula1>
          <xm:sqref>F53</xm:sqref>
        </x14:dataValidation>
        <x14:dataValidation type="list" showInputMessage="1" showErrorMessage="1" xr:uid="{736058B3-3289-4C7A-9CE6-9D2FE29B70D1}">
          <x14:formula1>
            <xm:f>Indicatorenlijst!$C$56:$C$60</xm:f>
          </x14:formula1>
          <xm:sqref>F22</xm:sqref>
        </x14:dataValidation>
        <x14:dataValidation type="list" allowBlank="1" showErrorMessage="1" promptTitle="Muzieksoort" prompt="A" xr:uid="{04EA3C9E-EDF1-4B8E-AB1E-4A794C2A6095}">
          <x14:formula1>
            <xm:f>Indicatorenlijst!$C$42:$C$53</xm:f>
          </x14:formula1>
          <xm:sqref>F19:F21</xm:sqref>
        </x14:dataValidation>
        <x14:dataValidation type="list" allowBlank="1" showInputMessage="1" showErrorMessage="1" xr:uid="{2FAB8B8F-84D0-4120-AAF9-7F73D8725599}">
          <x14:formula1>
            <xm:f>Indicatorenlijst!$C$100:$C$105</xm:f>
          </x14:formula1>
          <xm:sqref>F34:F36</xm:sqref>
        </x14:dataValidation>
        <x14:dataValidation type="list" allowBlank="1" showInputMessage="1" showErrorMessage="1" xr:uid="{3EFD5AA3-3C17-4391-A870-B893D3C6FEFF}">
          <x14:formula1>
            <xm:f>Indicatorenlijst!$C$108:$C$114</xm:f>
          </x14:formula1>
          <xm:sqref>F37:F38</xm:sqref>
        </x14:dataValidation>
        <x14:dataValidation type="list" allowBlank="1" showInputMessage="1" showErrorMessage="1" xr:uid="{7E52A640-F840-4DD0-9208-60C32271C351}">
          <x14:formula1>
            <xm:f>Indicatorenlijst!$C$135:$C$140</xm:f>
          </x14:formula1>
          <xm:sqref>F44:F46</xm:sqref>
        </x14:dataValidation>
        <x14:dataValidation type="list" allowBlank="1" showInputMessage="1" showErrorMessage="1" xr:uid="{B772FED6-3594-4B14-ADFD-EE2B502A36C1}">
          <x14:formula1>
            <xm:f>Indicatorenlijst!$C$143:$C$144</xm:f>
          </x14:formula1>
          <xm:sqref>F47</xm:sqref>
        </x14:dataValidation>
        <x14:dataValidation type="list" allowBlank="1" showInputMessage="1" showErrorMessage="1" xr:uid="{C1886DF9-0753-4C62-977D-089688C7A01B}">
          <x14:formula1>
            <xm:f>Indicatorenlijst!$C$188:$C$196</xm:f>
          </x14:formula1>
          <xm:sqref>F57:F63</xm:sqref>
        </x14:dataValidation>
        <x14:dataValidation type="list" allowBlank="1" showInputMessage="1" showErrorMessage="1" xr:uid="{2C16F8E8-0B54-42F9-8A74-857BF8354EAA}">
          <x14:formula1>
            <xm:f>Indicatorenlijst!$C$74:$C$78</xm:f>
          </x14:formula1>
          <xm:sqref>F25:F28</xm:sqref>
        </x14:dataValidation>
        <x14:dataValidation type="list" allowBlank="1" showInputMessage="1" showErrorMessage="1" xr:uid="{00000000-0002-0000-0000-000002000000}">
          <x14:formula1>
            <xm:f>Indicatorenlijst!$C$117:$C$120</xm:f>
          </x14:formula1>
          <xm:sqref>F39</xm:sqref>
        </x14:dataValidation>
        <x14:dataValidation type="list" allowBlank="1" showErrorMessage="1" promptTitle="Soort evenement" prompt="test2" xr:uid="{57202A07-F654-4D07-9093-646EB4357829}">
          <x14:formula1>
            <xm:f>Indicatorenlijst!$C$24:$C$39</xm:f>
          </x14:formula1>
          <xm:sqref>F15:F18</xm:sqref>
        </x14:dataValidation>
        <x14:dataValidation type="list" allowBlank="1" showErrorMessage="1" promptTitle="Soort evenement" prompt="test2" xr:uid="{E7F3C27D-3D02-4BBE-B222-D695E59A41F4}">
          <x14:formula1>
            <xm:f>Indicatorenlijst!$C$6:$C$21</xm:f>
          </x14:formula1>
          <xm:sqref>F12:F14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202"/>
  <sheetViews>
    <sheetView showRuler="0" zoomScaleNormal="100" workbookViewId="0">
      <pane ySplit="3" topLeftCell="A110" activePane="bottomLeft" state="frozen"/>
      <selection pane="bottomLeft" activeCell="L118" sqref="L118"/>
    </sheetView>
  </sheetViews>
  <sheetFormatPr defaultColWidth="8.85546875" defaultRowHeight="12.75" x14ac:dyDescent="0.2"/>
  <cols>
    <col min="1" max="1" width="2.28515625" customWidth="1"/>
    <col min="2" max="2" width="3.5703125" customWidth="1"/>
    <col min="3" max="3" width="66.7109375" style="6" customWidth="1"/>
    <col min="4" max="4" width="7.28515625" style="61" customWidth="1"/>
    <col min="5" max="5" width="6.28515625" style="61" bestFit="1" customWidth="1"/>
    <col min="6" max="6" width="11.28515625" style="61" customWidth="1"/>
    <col min="7" max="7" width="11" style="61" customWidth="1"/>
    <col min="8" max="8" width="11.5703125" style="61" customWidth="1"/>
    <col min="9" max="9" width="11" style="61" bestFit="1" customWidth="1"/>
    <col min="10" max="10" width="6" customWidth="1"/>
    <col min="11" max="11" width="2" style="63" bestFit="1" customWidth="1"/>
    <col min="12" max="12" width="10" style="63" bestFit="1" customWidth="1"/>
    <col min="13" max="13" width="2" bestFit="1" customWidth="1"/>
    <col min="14" max="14" width="16.85546875" bestFit="1" customWidth="1"/>
    <col min="15" max="15" width="2" bestFit="1" customWidth="1"/>
    <col min="16" max="16" width="17.7109375" bestFit="1" customWidth="1"/>
    <col min="17" max="17" width="2" bestFit="1" customWidth="1"/>
    <col min="18" max="18" width="7.5703125" bestFit="1" customWidth="1"/>
    <col min="19" max="19" width="62.42578125" customWidth="1"/>
  </cols>
  <sheetData>
    <row r="2" spans="2:18" ht="20.25" x14ac:dyDescent="0.3">
      <c r="B2" s="71"/>
      <c r="C2" s="163" t="s">
        <v>182</v>
      </c>
      <c r="D2" s="163"/>
      <c r="E2" s="163"/>
      <c r="F2" s="163"/>
      <c r="G2" s="163"/>
      <c r="H2" s="163"/>
      <c r="I2" s="163"/>
      <c r="J2" s="71"/>
      <c r="R2" s="3"/>
    </row>
    <row r="3" spans="2:18" ht="39" thickBot="1" x14ac:dyDescent="0.25">
      <c r="B3" s="171"/>
      <c r="C3" s="91" t="s">
        <v>164</v>
      </c>
      <c r="D3" s="62" t="s">
        <v>109</v>
      </c>
      <c r="E3" s="62" t="s">
        <v>110</v>
      </c>
      <c r="F3" s="62" t="s">
        <v>111</v>
      </c>
      <c r="G3" s="62" t="s">
        <v>159</v>
      </c>
      <c r="H3" s="62" t="s">
        <v>160</v>
      </c>
      <c r="I3" s="62" t="s">
        <v>161</v>
      </c>
      <c r="J3" s="170"/>
      <c r="K3" s="64">
        <v>0</v>
      </c>
      <c r="L3" s="42" t="s">
        <v>151</v>
      </c>
      <c r="M3" s="64">
        <v>1</v>
      </c>
      <c r="N3" s="42" t="s">
        <v>163</v>
      </c>
      <c r="O3" s="64">
        <v>2</v>
      </c>
      <c r="P3" s="63" t="s">
        <v>150</v>
      </c>
      <c r="Q3" s="64">
        <v>3</v>
      </c>
      <c r="R3" s="3" t="s">
        <v>162</v>
      </c>
    </row>
    <row r="4" spans="2:18" ht="15.75" x14ac:dyDescent="0.25">
      <c r="B4" s="171"/>
      <c r="C4" s="164" t="s">
        <v>2</v>
      </c>
      <c r="D4" s="165"/>
      <c r="E4" s="165"/>
      <c r="F4" s="165"/>
      <c r="G4" s="165"/>
      <c r="H4" s="165"/>
      <c r="I4" s="166"/>
      <c r="J4" s="170"/>
    </row>
    <row r="5" spans="2:18" x14ac:dyDescent="0.2">
      <c r="B5" s="171"/>
      <c r="C5" s="167" t="s">
        <v>50</v>
      </c>
      <c r="D5" s="168"/>
      <c r="E5" s="168"/>
      <c r="F5" s="168"/>
      <c r="G5" s="168"/>
      <c r="H5" s="168"/>
      <c r="I5" s="169"/>
      <c r="J5" s="170"/>
    </row>
    <row r="6" spans="2:18" s="63" customFormat="1" x14ac:dyDescent="0.2">
      <c r="B6" s="171"/>
      <c r="C6" s="17" t="s">
        <v>101</v>
      </c>
      <c r="D6" s="5">
        <v>2</v>
      </c>
      <c r="E6" s="5">
        <v>2</v>
      </c>
      <c r="F6" s="5">
        <v>2</v>
      </c>
      <c r="G6" s="5" t="s">
        <v>165</v>
      </c>
      <c r="H6" s="5" t="s">
        <v>158</v>
      </c>
      <c r="I6" s="1" t="s">
        <v>165</v>
      </c>
      <c r="J6" s="170"/>
    </row>
    <row r="7" spans="2:18" s="63" customFormat="1" x14ac:dyDescent="0.2">
      <c r="B7" s="171"/>
      <c r="C7" s="17" t="s">
        <v>197</v>
      </c>
      <c r="D7" s="5">
        <v>1</v>
      </c>
      <c r="E7" s="5">
        <v>1</v>
      </c>
      <c r="F7" s="5">
        <v>0</v>
      </c>
      <c r="G7" s="5" t="s">
        <v>165</v>
      </c>
      <c r="H7" s="5" t="s">
        <v>165</v>
      </c>
      <c r="I7" s="1" t="s">
        <v>165</v>
      </c>
      <c r="J7" s="170"/>
    </row>
    <row r="8" spans="2:18" x14ac:dyDescent="0.2">
      <c r="B8" s="171"/>
      <c r="C8" s="92" t="s">
        <v>96</v>
      </c>
      <c r="D8" s="5">
        <v>1</v>
      </c>
      <c r="E8" s="5">
        <v>1</v>
      </c>
      <c r="F8" s="5">
        <v>1</v>
      </c>
      <c r="G8" s="5" t="s">
        <v>165</v>
      </c>
      <c r="H8" s="5" t="s">
        <v>165</v>
      </c>
      <c r="I8" s="1" t="s">
        <v>158</v>
      </c>
      <c r="J8" s="170"/>
    </row>
    <row r="9" spans="2:18" x14ac:dyDescent="0.2">
      <c r="B9" s="171"/>
      <c r="C9" s="92" t="s">
        <v>13</v>
      </c>
      <c r="D9" s="5">
        <v>1</v>
      </c>
      <c r="E9" s="5">
        <v>1</v>
      </c>
      <c r="F9" s="5">
        <v>1</v>
      </c>
      <c r="G9" s="5" t="s">
        <v>158</v>
      </c>
      <c r="H9" s="5" t="s">
        <v>165</v>
      </c>
      <c r="I9" s="1" t="s">
        <v>165</v>
      </c>
      <c r="J9" s="170"/>
      <c r="N9" s="63"/>
    </row>
    <row r="10" spans="2:18" x14ac:dyDescent="0.2">
      <c r="B10" s="171"/>
      <c r="C10" s="92" t="s">
        <v>12</v>
      </c>
      <c r="D10" s="5">
        <v>1</v>
      </c>
      <c r="E10" s="5">
        <v>1</v>
      </c>
      <c r="F10" s="5">
        <v>1</v>
      </c>
      <c r="G10" s="5" t="s">
        <v>165</v>
      </c>
      <c r="H10" s="5" t="s">
        <v>165</v>
      </c>
      <c r="I10" s="1" t="s">
        <v>165</v>
      </c>
      <c r="J10" s="170"/>
      <c r="L10" s="112"/>
      <c r="N10" s="63"/>
    </row>
    <row r="11" spans="2:18" x14ac:dyDescent="0.2">
      <c r="B11" s="171"/>
      <c r="C11" s="17" t="s">
        <v>119</v>
      </c>
      <c r="D11" s="5">
        <v>1</v>
      </c>
      <c r="E11" s="5">
        <v>1</v>
      </c>
      <c r="F11" s="5">
        <v>0</v>
      </c>
      <c r="G11" s="5" t="s">
        <v>165</v>
      </c>
      <c r="H11" s="5" t="s">
        <v>165</v>
      </c>
      <c r="I11" s="1" t="s">
        <v>165</v>
      </c>
      <c r="J11" s="170"/>
      <c r="L11" s="112"/>
    </row>
    <row r="12" spans="2:18" s="63" customFormat="1" x14ac:dyDescent="0.2">
      <c r="B12" s="171"/>
      <c r="C12" s="17" t="s">
        <v>141</v>
      </c>
      <c r="D12" s="5">
        <v>1</v>
      </c>
      <c r="E12" s="5">
        <v>2</v>
      </c>
      <c r="F12" s="5">
        <v>0</v>
      </c>
      <c r="G12" s="5" t="s">
        <v>165</v>
      </c>
      <c r="H12" s="5" t="s">
        <v>158</v>
      </c>
      <c r="I12" s="1" t="s">
        <v>165</v>
      </c>
      <c r="J12" s="170"/>
    </row>
    <row r="13" spans="2:18" s="63" customFormat="1" x14ac:dyDescent="0.2">
      <c r="B13" s="171"/>
      <c r="C13" s="92" t="s">
        <v>14</v>
      </c>
      <c r="D13" s="73">
        <v>3</v>
      </c>
      <c r="E13" s="5">
        <v>1</v>
      </c>
      <c r="F13" s="5">
        <v>2</v>
      </c>
      <c r="G13" s="5" t="s">
        <v>158</v>
      </c>
      <c r="H13" s="5" t="s">
        <v>158</v>
      </c>
      <c r="I13" s="1" t="s">
        <v>165</v>
      </c>
      <c r="J13" s="170"/>
      <c r="L13" s="112"/>
    </row>
    <row r="14" spans="2:18" s="63" customFormat="1" x14ac:dyDescent="0.2">
      <c r="B14" s="171"/>
      <c r="C14" s="17" t="s">
        <v>102</v>
      </c>
      <c r="D14" s="5">
        <v>3</v>
      </c>
      <c r="E14" s="5">
        <v>1</v>
      </c>
      <c r="F14" s="5">
        <v>1</v>
      </c>
      <c r="G14" s="73" t="s">
        <v>158</v>
      </c>
      <c r="H14" s="5" t="s">
        <v>165</v>
      </c>
      <c r="I14" s="1" t="s">
        <v>165</v>
      </c>
      <c r="J14" s="170"/>
    </row>
    <row r="15" spans="2:18" s="63" customFormat="1" x14ac:dyDescent="0.2">
      <c r="B15" s="171"/>
      <c r="C15" s="92" t="s">
        <v>206</v>
      </c>
      <c r="D15" s="73">
        <v>2</v>
      </c>
      <c r="E15" s="73">
        <v>1</v>
      </c>
      <c r="F15" s="73">
        <v>1</v>
      </c>
      <c r="G15" s="73" t="s">
        <v>165</v>
      </c>
      <c r="H15" s="73" t="s">
        <v>165</v>
      </c>
      <c r="I15" s="74" t="s">
        <v>165</v>
      </c>
      <c r="J15" s="170"/>
    </row>
    <row r="16" spans="2:18" s="63" customFormat="1" x14ac:dyDescent="0.2">
      <c r="B16" s="171"/>
      <c r="C16" s="92" t="s">
        <v>209</v>
      </c>
      <c r="D16" s="73">
        <v>1</v>
      </c>
      <c r="E16" s="73">
        <v>1</v>
      </c>
      <c r="F16" s="73">
        <v>0</v>
      </c>
      <c r="G16" s="73" t="s">
        <v>165</v>
      </c>
      <c r="H16" s="73" t="s">
        <v>165</v>
      </c>
      <c r="I16" s="74" t="s">
        <v>165</v>
      </c>
      <c r="J16" s="170"/>
    </row>
    <row r="17" spans="2:12" x14ac:dyDescent="0.2">
      <c r="B17" s="171"/>
      <c r="C17" s="17" t="s">
        <v>207</v>
      </c>
      <c r="D17" s="73">
        <v>1</v>
      </c>
      <c r="E17" s="73">
        <v>2</v>
      </c>
      <c r="F17" s="73">
        <v>1</v>
      </c>
      <c r="G17" s="73" t="s">
        <v>158</v>
      </c>
      <c r="H17" s="73" t="s">
        <v>158</v>
      </c>
      <c r="I17" s="74" t="s">
        <v>158</v>
      </c>
      <c r="J17" s="170"/>
    </row>
    <row r="18" spans="2:12" s="63" customFormat="1" x14ac:dyDescent="0.2">
      <c r="B18" s="171"/>
      <c r="C18" s="17" t="s">
        <v>143</v>
      </c>
      <c r="D18" s="5">
        <v>1</v>
      </c>
      <c r="E18" s="5">
        <v>1</v>
      </c>
      <c r="F18" s="5">
        <v>0</v>
      </c>
      <c r="G18" s="5" t="s">
        <v>165</v>
      </c>
      <c r="H18" s="5" t="s">
        <v>158</v>
      </c>
      <c r="I18" s="1" t="s">
        <v>165</v>
      </c>
      <c r="J18" s="170"/>
      <c r="L18" s="112"/>
    </row>
    <row r="19" spans="2:12" x14ac:dyDescent="0.2">
      <c r="B19" s="171"/>
      <c r="C19" s="17" t="s">
        <v>198</v>
      </c>
      <c r="D19" s="5">
        <v>2</v>
      </c>
      <c r="E19" s="5">
        <v>3</v>
      </c>
      <c r="F19" s="5">
        <v>2</v>
      </c>
      <c r="G19" s="5" t="s">
        <v>158</v>
      </c>
      <c r="H19" s="5" t="s">
        <v>158</v>
      </c>
      <c r="I19" s="1" t="s">
        <v>158</v>
      </c>
      <c r="J19" s="170"/>
    </row>
    <row r="20" spans="2:12" s="63" customFormat="1" x14ac:dyDescent="0.2">
      <c r="B20" s="171"/>
      <c r="C20" s="17" t="s">
        <v>135</v>
      </c>
      <c r="D20" s="5">
        <v>1</v>
      </c>
      <c r="E20" s="5">
        <v>2</v>
      </c>
      <c r="F20" s="5">
        <v>1</v>
      </c>
      <c r="G20" s="5" t="s">
        <v>158</v>
      </c>
      <c r="H20" s="5" t="s">
        <v>158</v>
      </c>
      <c r="I20" s="1" t="s">
        <v>158</v>
      </c>
      <c r="J20" s="170"/>
    </row>
    <row r="21" spans="2:12" x14ac:dyDescent="0.2">
      <c r="B21" s="171"/>
      <c r="C21" s="17" t="s">
        <v>100</v>
      </c>
      <c r="D21" s="5">
        <v>1</v>
      </c>
      <c r="E21" s="5">
        <v>1</v>
      </c>
      <c r="F21" s="5">
        <v>1</v>
      </c>
      <c r="G21" s="5" t="s">
        <v>165</v>
      </c>
      <c r="H21" s="5" t="s">
        <v>165</v>
      </c>
      <c r="I21" s="1" t="s">
        <v>165</v>
      </c>
      <c r="J21" s="170"/>
    </row>
    <row r="22" spans="2:12" x14ac:dyDescent="0.2">
      <c r="B22" s="171"/>
      <c r="C22" s="92"/>
      <c r="D22" s="77"/>
      <c r="E22" s="77"/>
      <c r="F22" s="77"/>
      <c r="G22" s="77"/>
      <c r="H22" s="77"/>
      <c r="I22" s="16"/>
      <c r="J22" s="170"/>
    </row>
    <row r="23" spans="2:12" x14ac:dyDescent="0.2">
      <c r="B23" s="171"/>
      <c r="C23" s="167" t="s">
        <v>43</v>
      </c>
      <c r="D23" s="168"/>
      <c r="E23" s="168"/>
      <c r="F23" s="168"/>
      <c r="G23" s="168"/>
      <c r="H23" s="168"/>
      <c r="I23" s="169"/>
      <c r="J23" s="170"/>
      <c r="K23" s="64"/>
    </row>
    <row r="24" spans="2:12" x14ac:dyDescent="0.2">
      <c r="B24" s="171"/>
      <c r="C24" s="93" t="s">
        <v>95</v>
      </c>
      <c r="D24" s="5">
        <v>1</v>
      </c>
      <c r="E24" s="5">
        <v>1</v>
      </c>
      <c r="F24" s="5">
        <v>0</v>
      </c>
      <c r="G24" s="5" t="s">
        <v>165</v>
      </c>
      <c r="H24" s="5" t="s">
        <v>158</v>
      </c>
      <c r="I24" s="1" t="s">
        <v>165</v>
      </c>
      <c r="J24" s="170"/>
      <c r="L24" s="112"/>
    </row>
    <row r="25" spans="2:12" x14ac:dyDescent="0.2">
      <c r="B25" s="171"/>
      <c r="C25" s="93" t="s">
        <v>94</v>
      </c>
      <c r="D25" s="5">
        <v>1</v>
      </c>
      <c r="E25" s="5">
        <v>1</v>
      </c>
      <c r="F25" s="5">
        <v>1</v>
      </c>
      <c r="G25" s="5" t="s">
        <v>165</v>
      </c>
      <c r="H25" s="5" t="s">
        <v>165</v>
      </c>
      <c r="I25" s="1" t="s">
        <v>165</v>
      </c>
      <c r="J25" s="170"/>
      <c r="L25" s="112"/>
    </row>
    <row r="26" spans="2:12" x14ac:dyDescent="0.2">
      <c r="B26" s="171"/>
      <c r="C26" s="17" t="s">
        <v>124</v>
      </c>
      <c r="D26" s="5">
        <v>1</v>
      </c>
      <c r="E26" s="5">
        <v>1</v>
      </c>
      <c r="F26" s="5">
        <v>1</v>
      </c>
      <c r="G26" s="5" t="s">
        <v>165</v>
      </c>
      <c r="H26" s="5" t="s">
        <v>158</v>
      </c>
      <c r="I26" s="1" t="s">
        <v>165</v>
      </c>
      <c r="J26" s="170"/>
    </row>
    <row r="27" spans="2:12" x14ac:dyDescent="0.2">
      <c r="B27" s="171"/>
      <c r="C27" s="93" t="s">
        <v>123</v>
      </c>
      <c r="D27" s="5">
        <v>1</v>
      </c>
      <c r="E27" s="5">
        <v>1</v>
      </c>
      <c r="F27" s="5">
        <v>0</v>
      </c>
      <c r="G27" s="5" t="s">
        <v>158</v>
      </c>
      <c r="H27" s="5" t="s">
        <v>165</v>
      </c>
      <c r="I27" s="1" t="s">
        <v>165</v>
      </c>
      <c r="J27" s="170"/>
    </row>
    <row r="28" spans="2:12" x14ac:dyDescent="0.2">
      <c r="B28" s="171"/>
      <c r="C28" s="93" t="s">
        <v>122</v>
      </c>
      <c r="D28" s="5">
        <v>1</v>
      </c>
      <c r="E28" s="5">
        <v>1</v>
      </c>
      <c r="F28" s="5">
        <v>0</v>
      </c>
      <c r="G28" s="5" t="s">
        <v>165</v>
      </c>
      <c r="H28" s="5" t="s">
        <v>165</v>
      </c>
      <c r="I28" s="1" t="s">
        <v>165</v>
      </c>
      <c r="J28" s="170"/>
    </row>
    <row r="29" spans="2:12" x14ac:dyDescent="0.2">
      <c r="B29" s="171"/>
      <c r="C29" s="93" t="s">
        <v>180</v>
      </c>
      <c r="D29" s="5">
        <v>1</v>
      </c>
      <c r="E29" s="5">
        <v>1</v>
      </c>
      <c r="F29" s="5">
        <v>0</v>
      </c>
      <c r="G29" s="5" t="s">
        <v>165</v>
      </c>
      <c r="H29" s="5" t="s">
        <v>158</v>
      </c>
      <c r="I29" s="1" t="s">
        <v>165</v>
      </c>
      <c r="J29" s="170"/>
    </row>
    <row r="30" spans="2:12" x14ac:dyDescent="0.2">
      <c r="B30" s="171"/>
      <c r="C30" s="93" t="s">
        <v>142</v>
      </c>
      <c r="D30" s="5">
        <v>1</v>
      </c>
      <c r="E30" s="5">
        <v>1</v>
      </c>
      <c r="F30" s="5">
        <v>1</v>
      </c>
      <c r="G30" s="5" t="s">
        <v>165</v>
      </c>
      <c r="H30" s="5" t="s">
        <v>158</v>
      </c>
      <c r="I30" s="1" t="s">
        <v>165</v>
      </c>
      <c r="J30" s="170"/>
    </row>
    <row r="31" spans="2:12" x14ac:dyDescent="0.2">
      <c r="B31" s="171"/>
      <c r="C31" s="17" t="s">
        <v>105</v>
      </c>
      <c r="D31" s="5">
        <v>2</v>
      </c>
      <c r="E31" s="5">
        <v>2</v>
      </c>
      <c r="F31" s="5">
        <v>0</v>
      </c>
      <c r="G31" s="5" t="s">
        <v>158</v>
      </c>
      <c r="H31" s="5" t="s">
        <v>158</v>
      </c>
      <c r="I31" s="1" t="s">
        <v>165</v>
      </c>
      <c r="J31" s="170"/>
    </row>
    <row r="32" spans="2:12" x14ac:dyDescent="0.2">
      <c r="B32" s="171"/>
      <c r="C32" s="17" t="s">
        <v>106</v>
      </c>
      <c r="D32" s="5">
        <v>2</v>
      </c>
      <c r="E32" s="5">
        <v>3</v>
      </c>
      <c r="F32" s="5">
        <v>0</v>
      </c>
      <c r="G32" s="5" t="s">
        <v>158</v>
      </c>
      <c r="H32" s="5" t="s">
        <v>158</v>
      </c>
      <c r="I32" s="1" t="s">
        <v>165</v>
      </c>
      <c r="J32" s="170"/>
    </row>
    <row r="33" spans="2:11" x14ac:dyDescent="0.2">
      <c r="B33" s="171"/>
      <c r="C33" s="92" t="s">
        <v>104</v>
      </c>
      <c r="D33" s="5">
        <v>2</v>
      </c>
      <c r="E33" s="5">
        <v>2</v>
      </c>
      <c r="F33" s="5">
        <v>1</v>
      </c>
      <c r="G33" s="5" t="s">
        <v>158</v>
      </c>
      <c r="H33" s="5" t="s">
        <v>158</v>
      </c>
      <c r="I33" s="1" t="s">
        <v>158</v>
      </c>
      <c r="J33" s="170"/>
    </row>
    <row r="34" spans="2:11" x14ac:dyDescent="0.2">
      <c r="B34" s="171"/>
      <c r="C34" s="92" t="s">
        <v>208</v>
      </c>
      <c r="D34" s="5">
        <v>1</v>
      </c>
      <c r="E34" s="5">
        <v>2</v>
      </c>
      <c r="F34" s="5">
        <v>1</v>
      </c>
      <c r="G34" s="5" t="s">
        <v>165</v>
      </c>
      <c r="H34" s="5" t="s">
        <v>158</v>
      </c>
      <c r="I34" s="1" t="s">
        <v>158</v>
      </c>
      <c r="J34" s="170"/>
    </row>
    <row r="35" spans="2:11" x14ac:dyDescent="0.2">
      <c r="B35" s="171"/>
      <c r="C35" s="17" t="s">
        <v>107</v>
      </c>
      <c r="D35" s="5">
        <v>2</v>
      </c>
      <c r="E35" s="5">
        <v>2</v>
      </c>
      <c r="F35" s="5">
        <v>1</v>
      </c>
      <c r="G35" s="5" t="s">
        <v>158</v>
      </c>
      <c r="H35" s="5" t="s">
        <v>158</v>
      </c>
      <c r="I35" s="1" t="s">
        <v>158</v>
      </c>
      <c r="J35" s="170"/>
    </row>
    <row r="36" spans="2:11" x14ac:dyDescent="0.2">
      <c r="B36" s="171"/>
      <c r="C36" s="92" t="s">
        <v>108</v>
      </c>
      <c r="D36" s="5">
        <v>2</v>
      </c>
      <c r="E36" s="5">
        <v>2</v>
      </c>
      <c r="F36" s="5">
        <v>1</v>
      </c>
      <c r="G36" s="5" t="s">
        <v>158</v>
      </c>
      <c r="H36" s="5" t="s">
        <v>158</v>
      </c>
      <c r="I36" s="1" t="s">
        <v>165</v>
      </c>
      <c r="J36" s="170"/>
    </row>
    <row r="37" spans="2:11" x14ac:dyDescent="0.2">
      <c r="B37" s="171"/>
      <c r="C37" s="93" t="s">
        <v>144</v>
      </c>
      <c r="D37" s="5">
        <v>1</v>
      </c>
      <c r="E37" s="5">
        <v>1</v>
      </c>
      <c r="F37" s="5">
        <v>1</v>
      </c>
      <c r="G37" s="5" t="s">
        <v>165</v>
      </c>
      <c r="H37" s="5" t="s">
        <v>158</v>
      </c>
      <c r="I37" s="1" t="s">
        <v>165</v>
      </c>
      <c r="J37" s="170"/>
    </row>
    <row r="38" spans="2:11" x14ac:dyDescent="0.2">
      <c r="B38" s="171"/>
      <c r="C38" s="93" t="s">
        <v>136</v>
      </c>
      <c r="D38" s="5">
        <v>1</v>
      </c>
      <c r="E38" s="5">
        <v>2</v>
      </c>
      <c r="F38" s="5">
        <v>1</v>
      </c>
      <c r="G38" s="5" t="s">
        <v>165</v>
      </c>
      <c r="H38" s="5" t="s">
        <v>158</v>
      </c>
      <c r="I38" s="1" t="s">
        <v>165</v>
      </c>
      <c r="J38" s="170"/>
    </row>
    <row r="39" spans="2:11" x14ac:dyDescent="0.2">
      <c r="B39" s="171"/>
      <c r="C39" s="93" t="s">
        <v>212</v>
      </c>
      <c r="D39" s="5">
        <v>0</v>
      </c>
      <c r="E39" s="5">
        <v>0</v>
      </c>
      <c r="F39" s="5">
        <v>0</v>
      </c>
      <c r="G39" s="5" t="s">
        <v>165</v>
      </c>
      <c r="H39" s="5" t="s">
        <v>165</v>
      </c>
      <c r="I39" s="1" t="s">
        <v>165</v>
      </c>
      <c r="J39" s="170"/>
    </row>
    <row r="40" spans="2:11" x14ac:dyDescent="0.2">
      <c r="B40" s="171"/>
      <c r="C40" s="92"/>
      <c r="D40" s="77"/>
      <c r="E40" s="77"/>
      <c r="F40" s="77"/>
      <c r="G40" s="77"/>
      <c r="H40" s="77"/>
      <c r="I40" s="16"/>
      <c r="J40" s="170"/>
    </row>
    <row r="41" spans="2:11" x14ac:dyDescent="0.2">
      <c r="B41" s="171"/>
      <c r="C41" s="167" t="s">
        <v>86</v>
      </c>
      <c r="D41" s="168"/>
      <c r="E41" s="168"/>
      <c r="F41" s="168"/>
      <c r="G41" s="168"/>
      <c r="H41" s="168"/>
      <c r="I41" s="169"/>
      <c r="J41" s="170"/>
    </row>
    <row r="42" spans="2:11" x14ac:dyDescent="0.2">
      <c r="B42" s="171"/>
      <c r="C42" s="92" t="s">
        <v>15</v>
      </c>
      <c r="D42" s="5">
        <v>0</v>
      </c>
      <c r="E42" s="5">
        <v>0</v>
      </c>
      <c r="F42" s="5">
        <v>0</v>
      </c>
      <c r="G42" s="5" t="s">
        <v>165</v>
      </c>
      <c r="H42" s="5" t="s">
        <v>165</v>
      </c>
      <c r="I42" s="1" t="s">
        <v>165</v>
      </c>
      <c r="J42" s="170"/>
      <c r="K42" s="64"/>
    </row>
    <row r="43" spans="2:11" x14ac:dyDescent="0.2">
      <c r="B43" s="171"/>
      <c r="C43" s="17" t="s">
        <v>125</v>
      </c>
      <c r="D43" s="5">
        <v>1</v>
      </c>
      <c r="E43" s="5">
        <v>1</v>
      </c>
      <c r="F43" s="5">
        <v>0</v>
      </c>
      <c r="G43" s="5" t="s">
        <v>165</v>
      </c>
      <c r="H43" s="5" t="s">
        <v>165</v>
      </c>
      <c r="I43" s="1" t="s">
        <v>165</v>
      </c>
      <c r="J43" s="170"/>
      <c r="K43" s="64"/>
    </row>
    <row r="44" spans="2:11" x14ac:dyDescent="0.2">
      <c r="B44" s="171"/>
      <c r="C44" s="17" t="s">
        <v>126</v>
      </c>
      <c r="D44" s="5">
        <v>3</v>
      </c>
      <c r="E44" s="5">
        <v>3</v>
      </c>
      <c r="F44" s="73">
        <v>2</v>
      </c>
      <c r="G44" s="5" t="s">
        <v>158</v>
      </c>
      <c r="H44" s="5" t="s">
        <v>158</v>
      </c>
      <c r="I44" s="1" t="s">
        <v>158</v>
      </c>
      <c r="J44" s="170"/>
    </row>
    <row r="45" spans="2:11" x14ac:dyDescent="0.2">
      <c r="B45" s="171"/>
      <c r="C45" s="92" t="s">
        <v>16</v>
      </c>
      <c r="D45" s="5">
        <v>3</v>
      </c>
      <c r="E45" s="5">
        <v>3</v>
      </c>
      <c r="F45" s="73">
        <v>0</v>
      </c>
      <c r="G45" s="5" t="s">
        <v>165</v>
      </c>
      <c r="H45" s="5" t="s">
        <v>158</v>
      </c>
      <c r="I45" s="1" t="s">
        <v>165</v>
      </c>
      <c r="J45" s="170"/>
    </row>
    <row r="46" spans="2:11" x14ac:dyDescent="0.2">
      <c r="B46" s="171"/>
      <c r="C46" s="92" t="s">
        <v>17</v>
      </c>
      <c r="D46" s="5">
        <v>1</v>
      </c>
      <c r="E46" s="5">
        <v>1</v>
      </c>
      <c r="F46" s="5">
        <v>0</v>
      </c>
      <c r="G46" s="5" t="s">
        <v>165</v>
      </c>
      <c r="H46" s="5" t="s">
        <v>165</v>
      </c>
      <c r="I46" s="1" t="s">
        <v>165</v>
      </c>
      <c r="J46" s="170"/>
    </row>
    <row r="47" spans="2:11" x14ac:dyDescent="0.2">
      <c r="B47" s="171"/>
      <c r="C47" s="92" t="s">
        <v>18</v>
      </c>
      <c r="D47" s="5">
        <v>2</v>
      </c>
      <c r="E47" s="5">
        <v>2</v>
      </c>
      <c r="F47" s="5">
        <v>0</v>
      </c>
      <c r="G47" s="5" t="s">
        <v>165</v>
      </c>
      <c r="H47" s="5" t="s">
        <v>158</v>
      </c>
      <c r="I47" s="1" t="s">
        <v>165</v>
      </c>
      <c r="J47" s="170"/>
    </row>
    <row r="48" spans="2:11" x14ac:dyDescent="0.2">
      <c r="B48" s="171"/>
      <c r="C48" s="92" t="s">
        <v>19</v>
      </c>
      <c r="D48" s="5">
        <v>2</v>
      </c>
      <c r="E48" s="5">
        <v>2</v>
      </c>
      <c r="F48" s="73">
        <v>2</v>
      </c>
      <c r="G48" s="5" t="s">
        <v>165</v>
      </c>
      <c r="H48" s="5" t="s">
        <v>158</v>
      </c>
      <c r="I48" s="1" t="s">
        <v>158</v>
      </c>
      <c r="J48" s="170"/>
    </row>
    <row r="49" spans="2:11" x14ac:dyDescent="0.2">
      <c r="B49" s="171"/>
      <c r="C49" s="92" t="s">
        <v>65</v>
      </c>
      <c r="D49" s="5">
        <v>1</v>
      </c>
      <c r="E49" s="5">
        <v>1</v>
      </c>
      <c r="F49" s="5">
        <v>0</v>
      </c>
      <c r="G49" s="5" t="s">
        <v>165</v>
      </c>
      <c r="H49" s="5" t="s">
        <v>165</v>
      </c>
      <c r="I49" s="1" t="s">
        <v>165</v>
      </c>
      <c r="J49" s="170"/>
    </row>
    <row r="50" spans="2:11" x14ac:dyDescent="0.2">
      <c r="B50" s="171"/>
      <c r="C50" s="92" t="s">
        <v>20</v>
      </c>
      <c r="D50" s="5">
        <v>2</v>
      </c>
      <c r="E50" s="5">
        <v>2</v>
      </c>
      <c r="F50" s="5">
        <v>0</v>
      </c>
      <c r="G50" s="5" t="s">
        <v>165</v>
      </c>
      <c r="H50" s="5" t="s">
        <v>158</v>
      </c>
      <c r="I50" s="1" t="s">
        <v>165</v>
      </c>
      <c r="J50" s="170"/>
    </row>
    <row r="51" spans="2:11" x14ac:dyDescent="0.2">
      <c r="B51" s="171"/>
      <c r="C51" s="92" t="s">
        <v>103</v>
      </c>
      <c r="D51" s="5">
        <v>2</v>
      </c>
      <c r="E51" s="5">
        <v>2</v>
      </c>
      <c r="F51" s="5">
        <v>0</v>
      </c>
      <c r="G51" s="5" t="s">
        <v>165</v>
      </c>
      <c r="H51" s="5" t="s">
        <v>158</v>
      </c>
      <c r="I51" s="1" t="s">
        <v>165</v>
      </c>
      <c r="J51" s="170"/>
    </row>
    <row r="52" spans="2:11" x14ac:dyDescent="0.2">
      <c r="B52" s="171"/>
      <c r="C52" s="92" t="s">
        <v>21</v>
      </c>
      <c r="D52" s="5">
        <v>2</v>
      </c>
      <c r="E52" s="5">
        <v>3</v>
      </c>
      <c r="F52" s="5">
        <v>0</v>
      </c>
      <c r="G52" s="5" t="s">
        <v>165</v>
      </c>
      <c r="H52" s="5" t="s">
        <v>158</v>
      </c>
      <c r="I52" s="1" t="s">
        <v>165</v>
      </c>
      <c r="J52" s="170"/>
    </row>
    <row r="53" spans="2:11" x14ac:dyDescent="0.2">
      <c r="B53" s="171"/>
      <c r="C53" s="92" t="s">
        <v>22</v>
      </c>
      <c r="D53" s="5">
        <v>1</v>
      </c>
      <c r="E53" s="5">
        <v>1</v>
      </c>
      <c r="F53" s="5">
        <v>0</v>
      </c>
      <c r="G53" s="5" t="s">
        <v>165</v>
      </c>
      <c r="H53" s="5" t="s">
        <v>165</v>
      </c>
      <c r="I53" s="1" t="s">
        <v>165</v>
      </c>
      <c r="J53" s="170"/>
    </row>
    <row r="54" spans="2:11" x14ac:dyDescent="0.2">
      <c r="B54" s="171"/>
      <c r="C54" s="92"/>
      <c r="D54" s="77"/>
      <c r="E54" s="77"/>
      <c r="F54" s="77"/>
      <c r="G54" s="77"/>
      <c r="H54" s="77"/>
      <c r="I54" s="16"/>
      <c r="J54" s="170"/>
    </row>
    <row r="55" spans="2:11" x14ac:dyDescent="0.2">
      <c r="B55" s="171"/>
      <c r="C55" s="167" t="s">
        <v>60</v>
      </c>
      <c r="D55" s="168"/>
      <c r="E55" s="168"/>
      <c r="F55" s="168"/>
      <c r="G55" s="168"/>
      <c r="H55" s="168"/>
      <c r="I55" s="169"/>
      <c r="J55" s="170"/>
      <c r="K55" s="64"/>
    </row>
    <row r="56" spans="2:11" x14ac:dyDescent="0.2">
      <c r="B56" s="171"/>
      <c r="C56" s="17" t="s">
        <v>117</v>
      </c>
      <c r="D56" s="5">
        <v>1</v>
      </c>
      <c r="E56" s="5">
        <v>1</v>
      </c>
      <c r="F56" s="5">
        <v>1</v>
      </c>
      <c r="G56" s="5" t="s">
        <v>165</v>
      </c>
      <c r="H56" s="5" t="s">
        <v>165</v>
      </c>
      <c r="I56" s="1" t="s">
        <v>165</v>
      </c>
      <c r="J56" s="170"/>
    </row>
    <row r="57" spans="2:11" x14ac:dyDescent="0.2">
      <c r="B57" s="171"/>
      <c r="C57" s="17" t="s">
        <v>118</v>
      </c>
      <c r="D57" s="5">
        <v>2</v>
      </c>
      <c r="E57" s="5">
        <v>2</v>
      </c>
      <c r="F57" s="5">
        <v>1</v>
      </c>
      <c r="G57" s="5" t="s">
        <v>165</v>
      </c>
      <c r="H57" s="5" t="s">
        <v>158</v>
      </c>
      <c r="I57" s="1" t="s">
        <v>165</v>
      </c>
      <c r="J57" s="170"/>
    </row>
    <row r="58" spans="2:11" x14ac:dyDescent="0.2">
      <c r="B58" s="171"/>
      <c r="C58" s="92" t="s">
        <v>66</v>
      </c>
      <c r="D58" s="5">
        <v>2</v>
      </c>
      <c r="E58" s="5">
        <v>2</v>
      </c>
      <c r="F58" s="5">
        <v>2</v>
      </c>
      <c r="G58" s="5" t="s">
        <v>165</v>
      </c>
      <c r="H58" s="5" t="s">
        <v>158</v>
      </c>
      <c r="I58" s="1" t="s">
        <v>165</v>
      </c>
      <c r="J58" s="170"/>
    </row>
    <row r="59" spans="2:11" x14ac:dyDescent="0.2">
      <c r="B59" s="171"/>
      <c r="C59" s="92" t="s">
        <v>67</v>
      </c>
      <c r="D59" s="5">
        <v>3</v>
      </c>
      <c r="E59" s="5">
        <v>3</v>
      </c>
      <c r="F59" s="5">
        <v>3</v>
      </c>
      <c r="G59" s="5" t="s">
        <v>158</v>
      </c>
      <c r="H59" s="5" t="s">
        <v>158</v>
      </c>
      <c r="I59" s="1" t="s">
        <v>158</v>
      </c>
      <c r="J59" s="170"/>
    </row>
    <row r="60" spans="2:11" x14ac:dyDescent="0.2">
      <c r="B60" s="171"/>
      <c r="C60" s="92" t="s">
        <v>68</v>
      </c>
      <c r="D60" s="5">
        <v>1</v>
      </c>
      <c r="E60" s="5">
        <v>1</v>
      </c>
      <c r="F60" s="5">
        <v>1</v>
      </c>
      <c r="G60" s="5" t="s">
        <v>158</v>
      </c>
      <c r="H60" s="5" t="s">
        <v>165</v>
      </c>
      <c r="I60" s="1" t="s">
        <v>158</v>
      </c>
      <c r="J60" s="170"/>
    </row>
    <row r="61" spans="2:11" x14ac:dyDescent="0.2">
      <c r="B61" s="171"/>
      <c r="C61" s="92"/>
      <c r="D61" s="77"/>
      <c r="E61" s="77"/>
      <c r="F61" s="77"/>
      <c r="G61" s="77"/>
      <c r="H61" s="77"/>
      <c r="I61" s="16"/>
      <c r="J61" s="170"/>
    </row>
    <row r="62" spans="2:11" x14ac:dyDescent="0.2">
      <c r="B62" s="171"/>
      <c r="C62" s="167" t="s">
        <v>53</v>
      </c>
      <c r="D62" s="168"/>
      <c r="E62" s="168"/>
      <c r="F62" s="168"/>
      <c r="G62" s="168"/>
      <c r="H62" s="168"/>
      <c r="I62" s="169"/>
      <c r="J62" s="170"/>
    </row>
    <row r="63" spans="2:11" x14ac:dyDescent="0.2">
      <c r="B63" s="171"/>
      <c r="C63" s="92" t="s">
        <v>23</v>
      </c>
      <c r="D63" s="5">
        <v>0</v>
      </c>
      <c r="E63" s="5">
        <v>0</v>
      </c>
      <c r="F63" s="5">
        <v>0</v>
      </c>
      <c r="G63" s="5" t="s">
        <v>165</v>
      </c>
      <c r="H63" s="5" t="s">
        <v>165</v>
      </c>
      <c r="I63" s="1" t="s">
        <v>165</v>
      </c>
      <c r="J63" s="170"/>
    </row>
    <row r="64" spans="2:11" x14ac:dyDescent="0.2">
      <c r="B64" s="171"/>
      <c r="C64" s="92" t="s">
        <v>7</v>
      </c>
      <c r="D64" s="5">
        <v>1</v>
      </c>
      <c r="E64" s="5">
        <v>1</v>
      </c>
      <c r="F64" s="5">
        <v>3</v>
      </c>
      <c r="G64" s="5" t="s">
        <v>165</v>
      </c>
      <c r="H64" s="5" t="s">
        <v>165</v>
      </c>
      <c r="I64" s="1" t="s">
        <v>158</v>
      </c>
      <c r="J64" s="170"/>
    </row>
    <row r="65" spans="2:11" x14ac:dyDescent="0.2">
      <c r="B65" s="171"/>
      <c r="C65" s="92" t="s">
        <v>8</v>
      </c>
      <c r="D65" s="5">
        <v>1</v>
      </c>
      <c r="E65" s="5">
        <v>2</v>
      </c>
      <c r="F65" s="5">
        <v>3</v>
      </c>
      <c r="G65" s="5" t="s">
        <v>165</v>
      </c>
      <c r="H65" s="1" t="s">
        <v>158</v>
      </c>
      <c r="I65" s="1" t="s">
        <v>158</v>
      </c>
      <c r="J65" s="170"/>
    </row>
    <row r="66" spans="2:11" x14ac:dyDescent="0.2">
      <c r="B66" s="171"/>
      <c r="C66" s="92" t="s">
        <v>9</v>
      </c>
      <c r="D66" s="5">
        <v>1</v>
      </c>
      <c r="E66" s="5">
        <v>1</v>
      </c>
      <c r="F66" s="5">
        <v>3</v>
      </c>
      <c r="G66" s="5" t="s">
        <v>165</v>
      </c>
      <c r="H66" s="5" t="s">
        <v>158</v>
      </c>
      <c r="I66" s="1" t="s">
        <v>158</v>
      </c>
      <c r="J66" s="170"/>
    </row>
    <row r="67" spans="2:11" x14ac:dyDescent="0.2">
      <c r="B67" s="171"/>
      <c r="C67" s="92"/>
      <c r="D67" s="77"/>
      <c r="E67" s="77"/>
      <c r="F67" s="77"/>
      <c r="G67" s="77"/>
      <c r="H67" s="77"/>
      <c r="I67" s="16"/>
      <c r="J67" s="170"/>
    </row>
    <row r="68" spans="2:11" x14ac:dyDescent="0.2">
      <c r="B68" s="171"/>
      <c r="C68" s="167" t="s">
        <v>52</v>
      </c>
      <c r="D68" s="168"/>
      <c r="E68" s="168"/>
      <c r="F68" s="168"/>
      <c r="G68" s="168"/>
      <c r="H68" s="168"/>
      <c r="I68" s="169"/>
      <c r="J68" s="170"/>
    </row>
    <row r="69" spans="2:11" x14ac:dyDescent="0.2">
      <c r="B69" s="171"/>
      <c r="C69" s="17" t="s">
        <v>23</v>
      </c>
      <c r="D69" s="5">
        <v>0</v>
      </c>
      <c r="E69" s="5">
        <v>0</v>
      </c>
      <c r="F69" s="5">
        <v>0</v>
      </c>
      <c r="G69" s="5" t="s">
        <v>165</v>
      </c>
      <c r="H69" s="5" t="s">
        <v>165</v>
      </c>
      <c r="I69" s="1" t="s">
        <v>165</v>
      </c>
      <c r="J69" s="170"/>
    </row>
    <row r="70" spans="2:11" x14ac:dyDescent="0.2">
      <c r="B70" s="171"/>
      <c r="C70" s="17" t="s">
        <v>97</v>
      </c>
      <c r="D70" s="5">
        <v>1</v>
      </c>
      <c r="E70" s="5">
        <v>1</v>
      </c>
      <c r="F70" s="5">
        <v>1</v>
      </c>
      <c r="G70" s="5" t="s">
        <v>165</v>
      </c>
      <c r="H70" s="5" t="s">
        <v>165</v>
      </c>
      <c r="I70" s="1" t="s">
        <v>158</v>
      </c>
      <c r="J70" s="170"/>
    </row>
    <row r="71" spans="2:11" x14ac:dyDescent="0.2">
      <c r="B71" s="171"/>
      <c r="C71" s="17" t="s">
        <v>98</v>
      </c>
      <c r="D71" s="5">
        <v>1</v>
      </c>
      <c r="E71" s="5">
        <v>1</v>
      </c>
      <c r="F71" s="5">
        <v>3</v>
      </c>
      <c r="G71" s="5" t="s">
        <v>158</v>
      </c>
      <c r="H71" s="5" t="s">
        <v>165</v>
      </c>
      <c r="I71" s="1" t="s">
        <v>158</v>
      </c>
      <c r="J71" s="170"/>
    </row>
    <row r="72" spans="2:11" x14ac:dyDescent="0.2">
      <c r="B72" s="171"/>
      <c r="C72" s="92"/>
      <c r="D72" s="77"/>
      <c r="E72" s="77"/>
      <c r="F72" s="77"/>
      <c r="G72" s="77"/>
      <c r="H72" s="77"/>
      <c r="I72" s="16"/>
      <c r="J72" s="170"/>
    </row>
    <row r="73" spans="2:11" x14ac:dyDescent="0.2">
      <c r="B73" s="171"/>
      <c r="C73" s="167" t="s">
        <v>210</v>
      </c>
      <c r="D73" s="168"/>
      <c r="E73" s="168"/>
      <c r="F73" s="168"/>
      <c r="G73" s="168"/>
      <c r="H73" s="168"/>
      <c r="I73" s="169"/>
      <c r="J73" s="170"/>
    </row>
    <row r="74" spans="2:11" x14ac:dyDescent="0.2">
      <c r="B74" s="171"/>
      <c r="C74" s="17" t="s">
        <v>23</v>
      </c>
      <c r="D74" s="5">
        <v>0</v>
      </c>
      <c r="E74" s="5">
        <v>0</v>
      </c>
      <c r="F74" s="5">
        <v>0</v>
      </c>
      <c r="G74" s="5" t="s">
        <v>165</v>
      </c>
      <c r="H74" s="5" t="s">
        <v>165</v>
      </c>
      <c r="I74" s="1" t="s">
        <v>165</v>
      </c>
      <c r="J74" s="170"/>
    </row>
    <row r="75" spans="2:11" x14ac:dyDescent="0.2">
      <c r="B75" s="171"/>
      <c r="C75" s="17" t="s">
        <v>199</v>
      </c>
      <c r="D75" s="5">
        <v>0</v>
      </c>
      <c r="E75" s="5">
        <v>2</v>
      </c>
      <c r="F75" s="5">
        <v>0</v>
      </c>
      <c r="G75" s="5" t="s">
        <v>165</v>
      </c>
      <c r="H75" s="5" t="s">
        <v>158</v>
      </c>
      <c r="I75" s="1" t="s">
        <v>165</v>
      </c>
      <c r="J75" s="170"/>
      <c r="K75" s="64"/>
    </row>
    <row r="76" spans="2:11" x14ac:dyDescent="0.2">
      <c r="B76" s="171"/>
      <c r="C76" s="17" t="s">
        <v>92</v>
      </c>
      <c r="D76" s="5">
        <v>0</v>
      </c>
      <c r="E76" s="5">
        <v>3</v>
      </c>
      <c r="F76" s="5">
        <v>1</v>
      </c>
      <c r="G76" s="5" t="s">
        <v>165</v>
      </c>
      <c r="H76" s="5" t="s">
        <v>158</v>
      </c>
      <c r="I76" s="1" t="s">
        <v>158</v>
      </c>
      <c r="J76" s="170"/>
    </row>
    <row r="77" spans="2:11" x14ac:dyDescent="0.2">
      <c r="B77" s="171"/>
      <c r="C77" s="17" t="s">
        <v>93</v>
      </c>
      <c r="D77" s="5">
        <v>0</v>
      </c>
      <c r="E77" s="5">
        <v>2</v>
      </c>
      <c r="F77" s="5">
        <v>0</v>
      </c>
      <c r="G77" s="5" t="s">
        <v>165</v>
      </c>
      <c r="H77" s="5" t="s">
        <v>158</v>
      </c>
      <c r="I77" s="1" t="s">
        <v>165</v>
      </c>
      <c r="J77" s="170"/>
    </row>
    <row r="78" spans="2:11" x14ac:dyDescent="0.2">
      <c r="B78" s="171"/>
      <c r="C78" s="17" t="s">
        <v>80</v>
      </c>
      <c r="D78" s="5">
        <v>0</v>
      </c>
      <c r="E78" s="5">
        <v>2</v>
      </c>
      <c r="F78" s="5">
        <v>0</v>
      </c>
      <c r="G78" s="5" t="s">
        <v>165</v>
      </c>
      <c r="H78" s="5" t="s">
        <v>158</v>
      </c>
      <c r="I78" s="1" t="s">
        <v>165</v>
      </c>
      <c r="J78" s="170"/>
    </row>
    <row r="79" spans="2:11" x14ac:dyDescent="0.2">
      <c r="B79" s="171"/>
      <c r="C79" s="94"/>
      <c r="D79" s="77"/>
      <c r="E79" s="77"/>
      <c r="F79" s="77"/>
      <c r="G79" s="77"/>
      <c r="H79" s="77"/>
      <c r="I79" s="16"/>
      <c r="J79" s="170"/>
    </row>
    <row r="80" spans="2:11" x14ac:dyDescent="0.2">
      <c r="B80" s="171"/>
      <c r="C80" s="167" t="s">
        <v>51</v>
      </c>
      <c r="D80" s="168"/>
      <c r="E80" s="168"/>
      <c r="F80" s="168"/>
      <c r="G80" s="168"/>
      <c r="H80" s="168"/>
      <c r="I80" s="169"/>
      <c r="J80" s="170"/>
    </row>
    <row r="81" spans="2:10" x14ac:dyDescent="0.2">
      <c r="B81" s="171"/>
      <c r="C81" s="17" t="s">
        <v>23</v>
      </c>
      <c r="D81" s="5">
        <v>0</v>
      </c>
      <c r="E81" s="5">
        <v>0</v>
      </c>
      <c r="F81" s="5">
        <v>0</v>
      </c>
      <c r="G81" s="5" t="s">
        <v>165</v>
      </c>
      <c r="H81" s="5" t="s">
        <v>165</v>
      </c>
      <c r="I81" s="1" t="s">
        <v>165</v>
      </c>
      <c r="J81" s="170"/>
    </row>
    <row r="82" spans="2:10" x14ac:dyDescent="0.2">
      <c r="B82" s="171"/>
      <c r="C82" s="17" t="s">
        <v>88</v>
      </c>
      <c r="D82" s="5">
        <v>1</v>
      </c>
      <c r="E82" s="5">
        <v>2</v>
      </c>
      <c r="F82" s="5">
        <v>3</v>
      </c>
      <c r="G82" s="5" t="s">
        <v>165</v>
      </c>
      <c r="H82" s="5" t="s">
        <v>158</v>
      </c>
      <c r="I82" s="1" t="s">
        <v>158</v>
      </c>
      <c r="J82" s="170"/>
    </row>
    <row r="83" spans="2:10" x14ac:dyDescent="0.2">
      <c r="B83" s="171"/>
      <c r="C83" s="17" t="s">
        <v>83</v>
      </c>
      <c r="D83" s="5">
        <v>1</v>
      </c>
      <c r="E83" s="5">
        <v>2</v>
      </c>
      <c r="F83" s="5">
        <v>3</v>
      </c>
      <c r="G83" s="5" t="s">
        <v>165</v>
      </c>
      <c r="H83" s="5" t="s">
        <v>158</v>
      </c>
      <c r="I83" s="1" t="s">
        <v>158</v>
      </c>
      <c r="J83" s="170"/>
    </row>
    <row r="84" spans="2:10" x14ac:dyDescent="0.2">
      <c r="B84" s="171"/>
      <c r="C84" s="17" t="s">
        <v>89</v>
      </c>
      <c r="D84" s="5">
        <v>1</v>
      </c>
      <c r="E84" s="5">
        <v>2</v>
      </c>
      <c r="F84" s="5">
        <v>3</v>
      </c>
      <c r="G84" s="5" t="s">
        <v>165</v>
      </c>
      <c r="H84" s="5" t="s">
        <v>158</v>
      </c>
      <c r="I84" s="1" t="s">
        <v>158</v>
      </c>
      <c r="J84" s="170"/>
    </row>
    <row r="85" spans="2:10" x14ac:dyDescent="0.2">
      <c r="B85" s="171"/>
      <c r="C85" s="17" t="s">
        <v>193</v>
      </c>
      <c r="D85" s="5">
        <v>1</v>
      </c>
      <c r="E85" s="5">
        <v>2</v>
      </c>
      <c r="F85" s="5">
        <v>3</v>
      </c>
      <c r="G85" s="5" t="s">
        <v>165</v>
      </c>
      <c r="H85" s="5" t="s">
        <v>158</v>
      </c>
      <c r="I85" s="1" t="s">
        <v>158</v>
      </c>
      <c r="J85" s="170"/>
    </row>
    <row r="86" spans="2:10" x14ac:dyDescent="0.2">
      <c r="B86" s="171"/>
      <c r="C86" s="94"/>
      <c r="D86" s="77"/>
      <c r="E86" s="77"/>
      <c r="F86" s="77"/>
      <c r="G86" s="77"/>
      <c r="H86" s="77"/>
      <c r="I86" s="16"/>
      <c r="J86" s="170"/>
    </row>
    <row r="87" spans="2:10" x14ac:dyDescent="0.2">
      <c r="B87" s="171"/>
      <c r="C87" s="167" t="s">
        <v>87</v>
      </c>
      <c r="D87" s="168"/>
      <c r="E87" s="168"/>
      <c r="F87" s="168"/>
      <c r="G87" s="168"/>
      <c r="H87" s="168"/>
      <c r="I87" s="169"/>
      <c r="J87" s="170"/>
    </row>
    <row r="88" spans="2:10" x14ac:dyDescent="0.2">
      <c r="B88" s="171"/>
      <c r="C88" s="17" t="s">
        <v>23</v>
      </c>
      <c r="D88" s="5">
        <v>0</v>
      </c>
      <c r="E88" s="5">
        <v>0</v>
      </c>
      <c r="F88" s="5">
        <v>0</v>
      </c>
      <c r="G88" s="5" t="s">
        <v>165</v>
      </c>
      <c r="H88" s="5" t="s">
        <v>165</v>
      </c>
      <c r="I88" s="1" t="s">
        <v>165</v>
      </c>
      <c r="J88" s="170"/>
    </row>
    <row r="89" spans="2:10" x14ac:dyDescent="0.2">
      <c r="B89" s="171"/>
      <c r="C89" s="17" t="s">
        <v>82</v>
      </c>
      <c r="D89" s="5">
        <v>1</v>
      </c>
      <c r="E89" s="5">
        <v>1</v>
      </c>
      <c r="F89" s="5">
        <v>1</v>
      </c>
      <c r="G89" s="5" t="s">
        <v>165</v>
      </c>
      <c r="H89" s="5" t="s">
        <v>165</v>
      </c>
      <c r="I89" s="1" t="s">
        <v>165</v>
      </c>
      <c r="J89" s="170"/>
    </row>
    <row r="90" spans="2:10" x14ac:dyDescent="0.2">
      <c r="B90" s="171"/>
      <c r="C90" s="17" t="s">
        <v>127</v>
      </c>
      <c r="D90" s="5">
        <v>1</v>
      </c>
      <c r="E90" s="5">
        <v>2</v>
      </c>
      <c r="F90" s="5">
        <v>2</v>
      </c>
      <c r="G90" s="5" t="s">
        <v>165</v>
      </c>
      <c r="H90" s="5" t="s">
        <v>158</v>
      </c>
      <c r="I90" s="1" t="s">
        <v>165</v>
      </c>
      <c r="J90" s="170"/>
    </row>
    <row r="91" spans="2:10" x14ac:dyDescent="0.2">
      <c r="B91" s="171"/>
      <c r="C91" s="94"/>
      <c r="D91" s="77"/>
      <c r="E91" s="77"/>
      <c r="F91" s="77"/>
      <c r="G91" s="77"/>
      <c r="H91" s="77"/>
      <c r="I91" s="16"/>
      <c r="J91" s="170"/>
    </row>
    <row r="92" spans="2:10" x14ac:dyDescent="0.2">
      <c r="B92" s="171"/>
      <c r="C92" s="167" t="s">
        <v>129</v>
      </c>
      <c r="D92" s="168"/>
      <c r="E92" s="168"/>
      <c r="F92" s="168"/>
      <c r="G92" s="168"/>
      <c r="H92" s="168"/>
      <c r="I92" s="169"/>
      <c r="J92" s="170"/>
    </row>
    <row r="93" spans="2:10" x14ac:dyDescent="0.2">
      <c r="B93" s="171"/>
      <c r="C93" s="17" t="s">
        <v>130</v>
      </c>
      <c r="D93" s="5">
        <v>2</v>
      </c>
      <c r="E93" s="5">
        <v>2</v>
      </c>
      <c r="F93" s="5">
        <v>2</v>
      </c>
      <c r="G93" s="5" t="s">
        <v>158</v>
      </c>
      <c r="H93" s="5" t="s">
        <v>158</v>
      </c>
      <c r="I93" s="1" t="s">
        <v>165</v>
      </c>
      <c r="J93" s="170"/>
    </row>
    <row r="94" spans="2:10" x14ac:dyDescent="0.2">
      <c r="B94" s="171"/>
      <c r="C94" s="17" t="s">
        <v>131</v>
      </c>
      <c r="D94" s="5">
        <v>1</v>
      </c>
      <c r="E94" s="5">
        <v>1</v>
      </c>
      <c r="F94" s="5">
        <v>1</v>
      </c>
      <c r="G94" s="5" t="s">
        <v>158</v>
      </c>
      <c r="H94" s="5" t="s">
        <v>165</v>
      </c>
      <c r="I94" s="1" t="s">
        <v>165</v>
      </c>
      <c r="J94" s="170"/>
    </row>
    <row r="95" spans="2:10" x14ac:dyDescent="0.2">
      <c r="B95" s="171"/>
      <c r="C95" s="17" t="s">
        <v>132</v>
      </c>
      <c r="D95" s="5">
        <v>2</v>
      </c>
      <c r="E95" s="5">
        <v>1</v>
      </c>
      <c r="F95" s="5">
        <v>1</v>
      </c>
      <c r="G95" s="5" t="s">
        <v>158</v>
      </c>
      <c r="H95" s="5" t="s">
        <v>165</v>
      </c>
      <c r="I95" s="1" t="s">
        <v>165</v>
      </c>
      <c r="J95" s="170"/>
    </row>
    <row r="96" spans="2:10" ht="13.5" thickBot="1" x14ac:dyDescent="0.25">
      <c r="B96" s="171"/>
      <c r="C96" s="95" t="s">
        <v>133</v>
      </c>
      <c r="D96" s="15">
        <v>2</v>
      </c>
      <c r="E96" s="15">
        <v>1</v>
      </c>
      <c r="F96" s="15">
        <v>1</v>
      </c>
      <c r="G96" s="15" t="s">
        <v>158</v>
      </c>
      <c r="H96" s="15" t="s">
        <v>165</v>
      </c>
      <c r="I96" s="2" t="s">
        <v>165</v>
      </c>
      <c r="J96" s="170"/>
    </row>
    <row r="97" spans="2:12" ht="13.5" thickBot="1" x14ac:dyDescent="0.25">
      <c r="B97" s="171"/>
      <c r="C97" s="96"/>
      <c r="D97" s="65"/>
      <c r="E97" s="65"/>
      <c r="F97" s="65"/>
      <c r="G97" s="65"/>
      <c r="H97" s="65"/>
      <c r="I97" s="65"/>
      <c r="J97" s="170"/>
    </row>
    <row r="98" spans="2:12" ht="15.75" x14ac:dyDescent="0.25">
      <c r="B98" s="171"/>
      <c r="C98" s="164" t="s">
        <v>0</v>
      </c>
      <c r="D98" s="165"/>
      <c r="E98" s="165"/>
      <c r="F98" s="165"/>
      <c r="G98" s="165"/>
      <c r="H98" s="165"/>
      <c r="I98" s="166"/>
      <c r="J98" s="170"/>
    </row>
    <row r="99" spans="2:12" x14ac:dyDescent="0.2">
      <c r="B99" s="171"/>
      <c r="C99" s="167" t="s">
        <v>128</v>
      </c>
      <c r="D99" s="168"/>
      <c r="E99" s="168"/>
      <c r="F99" s="168"/>
      <c r="G99" s="168"/>
      <c r="H99" s="168"/>
      <c r="I99" s="169"/>
      <c r="J99" s="170"/>
    </row>
    <row r="100" spans="2:12" x14ac:dyDescent="0.2">
      <c r="B100" s="171"/>
      <c r="C100" s="17" t="s">
        <v>24</v>
      </c>
      <c r="D100" s="21">
        <v>0</v>
      </c>
      <c r="E100" s="21">
        <v>0</v>
      </c>
      <c r="F100" s="21">
        <v>0</v>
      </c>
      <c r="G100" s="5" t="s">
        <v>165</v>
      </c>
      <c r="H100" s="5" t="s">
        <v>165</v>
      </c>
      <c r="I100" s="1" t="s">
        <v>165</v>
      </c>
      <c r="J100" s="170"/>
      <c r="K100" s="64"/>
    </row>
    <row r="101" spans="2:12" x14ac:dyDescent="0.2">
      <c r="B101" s="171"/>
      <c r="C101" s="17" t="s">
        <v>166</v>
      </c>
      <c r="D101" s="21">
        <v>3</v>
      </c>
      <c r="E101" s="21">
        <v>1</v>
      </c>
      <c r="F101" s="21">
        <v>1</v>
      </c>
      <c r="G101" s="5" t="s">
        <v>158</v>
      </c>
      <c r="H101" s="5" t="s">
        <v>165</v>
      </c>
      <c r="I101" s="1" t="s">
        <v>165</v>
      </c>
      <c r="J101" s="170"/>
    </row>
    <row r="102" spans="2:12" x14ac:dyDescent="0.2">
      <c r="B102" s="171"/>
      <c r="C102" s="17" t="s">
        <v>137</v>
      </c>
      <c r="D102" s="21">
        <v>3</v>
      </c>
      <c r="E102" s="21">
        <v>2</v>
      </c>
      <c r="F102" s="21">
        <v>1</v>
      </c>
      <c r="G102" s="5" t="s">
        <v>158</v>
      </c>
      <c r="H102" s="5" t="s">
        <v>158</v>
      </c>
      <c r="I102" s="1" t="s">
        <v>165</v>
      </c>
      <c r="J102" s="170"/>
    </row>
    <row r="103" spans="2:12" x14ac:dyDescent="0.2">
      <c r="B103" s="171"/>
      <c r="C103" s="17" t="s">
        <v>138</v>
      </c>
      <c r="D103" s="21">
        <v>3</v>
      </c>
      <c r="E103" s="21">
        <v>1</v>
      </c>
      <c r="F103" s="21">
        <v>1</v>
      </c>
      <c r="G103" s="5" t="s">
        <v>158</v>
      </c>
      <c r="H103" s="5" t="s">
        <v>165</v>
      </c>
      <c r="I103" s="1" t="s">
        <v>165</v>
      </c>
      <c r="J103" s="170"/>
      <c r="L103" s="42"/>
    </row>
    <row r="104" spans="2:12" x14ac:dyDescent="0.2">
      <c r="B104" s="171"/>
      <c r="C104" s="17" t="s">
        <v>139</v>
      </c>
      <c r="D104" s="21">
        <v>3</v>
      </c>
      <c r="E104" s="21">
        <v>1</v>
      </c>
      <c r="F104" s="21">
        <v>1</v>
      </c>
      <c r="G104" s="5" t="s">
        <v>158</v>
      </c>
      <c r="H104" s="5" t="s">
        <v>158</v>
      </c>
      <c r="I104" s="1" t="s">
        <v>165</v>
      </c>
      <c r="J104" s="170"/>
    </row>
    <row r="105" spans="2:12" ht="25.5" x14ac:dyDescent="0.2">
      <c r="B105" s="171"/>
      <c r="C105" s="17" t="s">
        <v>140</v>
      </c>
      <c r="D105" s="21">
        <v>3</v>
      </c>
      <c r="E105" s="21">
        <v>3</v>
      </c>
      <c r="F105" s="21">
        <v>3</v>
      </c>
      <c r="G105" s="5" t="s">
        <v>158</v>
      </c>
      <c r="H105" s="5" t="s">
        <v>158</v>
      </c>
      <c r="I105" s="1" t="s">
        <v>158</v>
      </c>
      <c r="J105" s="170"/>
    </row>
    <row r="106" spans="2:12" x14ac:dyDescent="0.2">
      <c r="B106" s="171"/>
      <c r="C106" s="94"/>
      <c r="D106" s="77"/>
      <c r="E106" s="77"/>
      <c r="F106" s="77"/>
      <c r="G106" s="77"/>
      <c r="H106" s="77"/>
      <c r="I106" s="16"/>
      <c r="J106" s="170"/>
    </row>
    <row r="107" spans="2:12" x14ac:dyDescent="0.2">
      <c r="B107" s="171"/>
      <c r="C107" s="167" t="s">
        <v>45</v>
      </c>
      <c r="D107" s="168"/>
      <c r="E107" s="168"/>
      <c r="F107" s="168"/>
      <c r="G107" s="168"/>
      <c r="H107" s="168"/>
      <c r="I107" s="169"/>
      <c r="J107" s="170"/>
    </row>
    <row r="108" spans="2:12" x14ac:dyDescent="0.2">
      <c r="B108" s="171"/>
      <c r="C108" s="92" t="s">
        <v>25</v>
      </c>
      <c r="D108" s="5">
        <v>1</v>
      </c>
      <c r="E108" s="5">
        <v>1</v>
      </c>
      <c r="F108" s="5">
        <v>1</v>
      </c>
      <c r="G108" s="5" t="s">
        <v>165</v>
      </c>
      <c r="H108" s="5" t="s">
        <v>165</v>
      </c>
      <c r="I108" s="1" t="s">
        <v>165</v>
      </c>
      <c r="J108" s="170"/>
      <c r="K108" s="64"/>
    </row>
    <row r="109" spans="2:12" x14ac:dyDescent="0.2">
      <c r="B109" s="171"/>
      <c r="C109" s="17" t="s">
        <v>39</v>
      </c>
      <c r="D109" s="5">
        <v>1</v>
      </c>
      <c r="E109" s="5">
        <v>2</v>
      </c>
      <c r="F109" s="5">
        <v>2</v>
      </c>
      <c r="G109" s="5" t="s">
        <v>165</v>
      </c>
      <c r="H109" s="5" t="s">
        <v>158</v>
      </c>
      <c r="I109" s="1" t="s">
        <v>165</v>
      </c>
      <c r="J109" s="170"/>
    </row>
    <row r="110" spans="2:12" x14ac:dyDescent="0.2">
      <c r="B110" s="171"/>
      <c r="C110" s="92" t="s">
        <v>38</v>
      </c>
      <c r="D110" s="5">
        <v>1</v>
      </c>
      <c r="E110" s="5">
        <v>1</v>
      </c>
      <c r="F110" s="5">
        <v>1</v>
      </c>
      <c r="G110" s="5" t="s">
        <v>165</v>
      </c>
      <c r="H110" s="5" t="s">
        <v>165</v>
      </c>
      <c r="I110" s="1" t="s">
        <v>165</v>
      </c>
      <c r="J110" s="170"/>
    </row>
    <row r="111" spans="2:12" x14ac:dyDescent="0.2">
      <c r="B111" s="171"/>
      <c r="C111" s="17" t="s">
        <v>200</v>
      </c>
      <c r="D111" s="5">
        <v>1</v>
      </c>
      <c r="E111" s="5">
        <v>2</v>
      </c>
      <c r="F111" s="5">
        <v>1</v>
      </c>
      <c r="G111" s="5" t="s">
        <v>165</v>
      </c>
      <c r="H111" s="5" t="s">
        <v>165</v>
      </c>
      <c r="I111" s="1" t="s">
        <v>165</v>
      </c>
      <c r="J111" s="170"/>
    </row>
    <row r="112" spans="2:12" x14ac:dyDescent="0.2">
      <c r="B112" s="171"/>
      <c r="C112" s="17" t="s">
        <v>201</v>
      </c>
      <c r="D112" s="5">
        <v>2</v>
      </c>
      <c r="E112" s="5">
        <v>2</v>
      </c>
      <c r="F112" s="5">
        <v>1</v>
      </c>
      <c r="G112" s="5" t="s">
        <v>165</v>
      </c>
      <c r="H112" s="5" t="s">
        <v>165</v>
      </c>
      <c r="I112" s="1" t="s">
        <v>165</v>
      </c>
      <c r="J112" s="170"/>
    </row>
    <row r="113" spans="2:12" x14ac:dyDescent="0.2">
      <c r="B113" s="171"/>
      <c r="C113" s="17" t="s">
        <v>202</v>
      </c>
      <c r="D113" s="5">
        <v>1</v>
      </c>
      <c r="E113" s="5">
        <v>1</v>
      </c>
      <c r="F113" s="5">
        <v>1</v>
      </c>
      <c r="G113" s="5" t="s">
        <v>165</v>
      </c>
      <c r="H113" s="5" t="s">
        <v>165</v>
      </c>
      <c r="I113" s="1" t="s">
        <v>165</v>
      </c>
      <c r="J113" s="170"/>
    </row>
    <row r="114" spans="2:12" x14ac:dyDescent="0.2">
      <c r="B114" s="171"/>
      <c r="C114" s="92" t="s">
        <v>26</v>
      </c>
      <c r="D114" s="5">
        <v>1</v>
      </c>
      <c r="E114" s="5">
        <v>2</v>
      </c>
      <c r="F114" s="5">
        <v>2</v>
      </c>
      <c r="G114" s="5" t="s">
        <v>165</v>
      </c>
      <c r="H114" s="5" t="s">
        <v>158</v>
      </c>
      <c r="I114" s="1" t="s">
        <v>165</v>
      </c>
      <c r="J114" s="170"/>
    </row>
    <row r="115" spans="2:12" x14ac:dyDescent="0.2">
      <c r="B115" s="171"/>
      <c r="C115" s="94"/>
      <c r="D115" s="77"/>
      <c r="E115" s="77"/>
      <c r="F115" s="77"/>
      <c r="G115" s="77"/>
      <c r="H115" s="77"/>
      <c r="I115" s="16"/>
      <c r="J115" s="170"/>
    </row>
    <row r="116" spans="2:12" x14ac:dyDescent="0.2">
      <c r="B116" s="171"/>
      <c r="C116" s="167" t="s">
        <v>54</v>
      </c>
      <c r="D116" s="168"/>
      <c r="E116" s="168"/>
      <c r="F116" s="168"/>
      <c r="G116" s="168"/>
      <c r="H116" s="168"/>
      <c r="I116" s="169"/>
      <c r="J116" s="170"/>
    </row>
    <row r="117" spans="2:12" x14ac:dyDescent="0.2">
      <c r="B117" s="171"/>
      <c r="C117" s="17" t="s">
        <v>112</v>
      </c>
      <c r="D117" s="5">
        <v>1</v>
      </c>
      <c r="E117" s="5">
        <v>1</v>
      </c>
      <c r="F117" s="5">
        <v>0</v>
      </c>
      <c r="G117" s="5" t="s">
        <v>165</v>
      </c>
      <c r="H117" s="5" t="s">
        <v>165</v>
      </c>
      <c r="I117" s="1" t="s">
        <v>165</v>
      </c>
      <c r="J117" s="170"/>
    </row>
    <row r="118" spans="2:12" x14ac:dyDescent="0.2">
      <c r="B118" s="171"/>
      <c r="C118" s="17" t="s">
        <v>113</v>
      </c>
      <c r="D118" s="5">
        <v>1</v>
      </c>
      <c r="E118" s="5">
        <v>1</v>
      </c>
      <c r="F118" s="5">
        <v>1</v>
      </c>
      <c r="G118" s="5" t="s">
        <v>165</v>
      </c>
      <c r="H118" s="5" t="s">
        <v>165</v>
      </c>
      <c r="I118" s="1" t="s">
        <v>165</v>
      </c>
      <c r="J118" s="170"/>
      <c r="L118" s="112"/>
    </row>
    <row r="119" spans="2:12" x14ac:dyDescent="0.2">
      <c r="B119" s="171"/>
      <c r="C119" s="17" t="s">
        <v>114</v>
      </c>
      <c r="D119" s="5">
        <v>2</v>
      </c>
      <c r="E119" s="5">
        <v>2</v>
      </c>
      <c r="F119" s="5">
        <v>2</v>
      </c>
      <c r="G119" s="5" t="s">
        <v>165</v>
      </c>
      <c r="H119" s="5" t="s">
        <v>158</v>
      </c>
      <c r="I119" s="1" t="s">
        <v>165</v>
      </c>
      <c r="J119" s="170"/>
    </row>
    <row r="120" spans="2:12" x14ac:dyDescent="0.2">
      <c r="B120" s="171"/>
      <c r="C120" s="17" t="s">
        <v>205</v>
      </c>
      <c r="D120" s="5">
        <v>3</v>
      </c>
      <c r="E120" s="5">
        <v>3</v>
      </c>
      <c r="F120" s="5">
        <v>3</v>
      </c>
      <c r="G120" s="5" t="s">
        <v>165</v>
      </c>
      <c r="H120" s="5" t="s">
        <v>158</v>
      </c>
      <c r="I120" s="1" t="s">
        <v>165</v>
      </c>
      <c r="J120" s="170"/>
      <c r="L120" s="42"/>
    </row>
    <row r="121" spans="2:12" x14ac:dyDescent="0.2">
      <c r="B121" s="171"/>
      <c r="C121" s="94"/>
      <c r="D121" s="77"/>
      <c r="E121" s="77"/>
      <c r="F121" s="77"/>
      <c r="G121" s="77"/>
      <c r="H121" s="77"/>
      <c r="I121" s="16"/>
      <c r="J121" s="170"/>
    </row>
    <row r="122" spans="2:12" x14ac:dyDescent="0.2">
      <c r="B122" s="171"/>
      <c r="C122" s="167" t="s">
        <v>57</v>
      </c>
      <c r="D122" s="168"/>
      <c r="E122" s="168"/>
      <c r="F122" s="168"/>
      <c r="G122" s="168"/>
      <c r="H122" s="168"/>
      <c r="I122" s="169"/>
      <c r="J122" s="170"/>
    </row>
    <row r="123" spans="2:12" x14ac:dyDescent="0.2">
      <c r="B123" s="171"/>
      <c r="C123" s="17" t="s">
        <v>90</v>
      </c>
      <c r="D123" s="5">
        <v>1</v>
      </c>
      <c r="E123" s="5">
        <v>1</v>
      </c>
      <c r="F123" s="5">
        <v>0</v>
      </c>
      <c r="G123" s="5" t="s">
        <v>165</v>
      </c>
      <c r="H123" s="5" t="s">
        <v>165</v>
      </c>
      <c r="I123" s="1" t="s">
        <v>165</v>
      </c>
      <c r="J123" s="170"/>
    </row>
    <row r="124" spans="2:12" x14ac:dyDescent="0.2">
      <c r="B124" s="171"/>
      <c r="C124" s="17" t="s">
        <v>69</v>
      </c>
      <c r="D124" s="5">
        <v>1</v>
      </c>
      <c r="E124" s="5">
        <v>1</v>
      </c>
      <c r="F124" s="5">
        <v>1</v>
      </c>
      <c r="G124" s="5" t="s">
        <v>165</v>
      </c>
      <c r="H124" s="5" t="s">
        <v>165</v>
      </c>
      <c r="I124" s="1" t="s">
        <v>165</v>
      </c>
      <c r="J124" s="170"/>
    </row>
    <row r="125" spans="2:12" x14ac:dyDescent="0.2">
      <c r="B125" s="171"/>
      <c r="C125" s="17" t="s">
        <v>36</v>
      </c>
      <c r="D125" s="5">
        <v>1</v>
      </c>
      <c r="E125" s="5">
        <v>1</v>
      </c>
      <c r="F125" s="5">
        <v>1</v>
      </c>
      <c r="G125" s="5" t="s">
        <v>165</v>
      </c>
      <c r="H125" s="5" t="s">
        <v>165</v>
      </c>
      <c r="I125" s="1" t="s">
        <v>165</v>
      </c>
      <c r="J125" s="170"/>
    </row>
    <row r="126" spans="2:12" x14ac:dyDescent="0.2">
      <c r="B126" s="171"/>
      <c r="C126" s="17" t="s">
        <v>70</v>
      </c>
      <c r="D126" s="5">
        <v>2</v>
      </c>
      <c r="E126" s="5">
        <v>1</v>
      </c>
      <c r="F126" s="5">
        <v>1</v>
      </c>
      <c r="G126" s="5" t="s">
        <v>165</v>
      </c>
      <c r="H126" s="5" t="s">
        <v>165</v>
      </c>
      <c r="I126" s="1" t="s">
        <v>165</v>
      </c>
      <c r="J126" s="170"/>
    </row>
    <row r="127" spans="2:12" x14ac:dyDescent="0.2">
      <c r="B127" s="171"/>
      <c r="C127" s="17" t="s">
        <v>71</v>
      </c>
      <c r="D127" s="5">
        <v>3</v>
      </c>
      <c r="E127" s="5">
        <v>3</v>
      </c>
      <c r="F127" s="5">
        <v>2</v>
      </c>
      <c r="G127" s="5" t="s">
        <v>158</v>
      </c>
      <c r="H127" s="5" t="s">
        <v>158</v>
      </c>
      <c r="I127" s="1" t="s">
        <v>165</v>
      </c>
      <c r="J127" s="170"/>
    </row>
    <row r="128" spans="2:12" x14ac:dyDescent="0.2">
      <c r="B128" s="171"/>
      <c r="C128" s="94"/>
      <c r="D128" s="77"/>
      <c r="E128" s="77"/>
      <c r="F128" s="77"/>
      <c r="G128" s="77"/>
      <c r="H128" s="77"/>
      <c r="I128" s="16"/>
      <c r="J128" s="170"/>
    </row>
    <row r="129" spans="2:12" x14ac:dyDescent="0.2">
      <c r="B129" s="171"/>
      <c r="C129" s="167" t="s">
        <v>91</v>
      </c>
      <c r="D129" s="168"/>
      <c r="E129" s="168"/>
      <c r="F129" s="168"/>
      <c r="G129" s="168"/>
      <c r="H129" s="168"/>
      <c r="I129" s="169"/>
      <c r="J129" s="170"/>
    </row>
    <row r="130" spans="2:12" x14ac:dyDescent="0.2">
      <c r="B130" s="171"/>
      <c r="C130" s="17" t="s">
        <v>170</v>
      </c>
      <c r="D130" s="20">
        <v>0</v>
      </c>
      <c r="E130" s="5">
        <v>0</v>
      </c>
      <c r="F130" s="20">
        <v>0</v>
      </c>
      <c r="G130" s="5" t="s">
        <v>165</v>
      </c>
      <c r="H130" s="5" t="s">
        <v>165</v>
      </c>
      <c r="I130" s="1" t="s">
        <v>165</v>
      </c>
      <c r="J130" s="170"/>
    </row>
    <row r="131" spans="2:12" ht="13.5" thickBot="1" x14ac:dyDescent="0.25">
      <c r="B131" s="171"/>
      <c r="C131" s="95" t="s">
        <v>171</v>
      </c>
      <c r="D131" s="15">
        <v>3</v>
      </c>
      <c r="E131" s="15">
        <v>3</v>
      </c>
      <c r="F131" s="15">
        <v>1</v>
      </c>
      <c r="G131" s="15" t="s">
        <v>158</v>
      </c>
      <c r="H131" s="15" t="s">
        <v>158</v>
      </c>
      <c r="I131" s="2" t="s">
        <v>165</v>
      </c>
      <c r="J131" s="170"/>
    </row>
    <row r="132" spans="2:12" ht="13.5" thickBot="1" x14ac:dyDescent="0.25">
      <c r="B132" s="171"/>
      <c r="C132" s="96"/>
      <c r="D132" s="65"/>
      <c r="E132" s="65"/>
      <c r="F132" s="65"/>
      <c r="G132" s="65"/>
      <c r="H132" s="65"/>
      <c r="I132" s="65"/>
      <c r="J132" s="170"/>
    </row>
    <row r="133" spans="2:12" ht="15.75" x14ac:dyDescent="0.25">
      <c r="B133" s="171"/>
      <c r="C133" s="164" t="s">
        <v>1</v>
      </c>
      <c r="D133" s="165"/>
      <c r="E133" s="165"/>
      <c r="F133" s="165"/>
      <c r="G133" s="165"/>
      <c r="H133" s="165"/>
      <c r="I133" s="166"/>
      <c r="J133" s="170"/>
    </row>
    <row r="134" spans="2:12" x14ac:dyDescent="0.2">
      <c r="B134" s="171"/>
      <c r="C134" s="167" t="s">
        <v>55</v>
      </c>
      <c r="D134" s="168"/>
      <c r="E134" s="168"/>
      <c r="F134" s="168"/>
      <c r="G134" s="168"/>
      <c r="H134" s="168"/>
      <c r="I134" s="169"/>
      <c r="J134" s="170"/>
    </row>
    <row r="135" spans="2:12" x14ac:dyDescent="0.2">
      <c r="B135" s="171"/>
      <c r="C135" s="92" t="s">
        <v>31</v>
      </c>
      <c r="D135" s="5">
        <v>1</v>
      </c>
      <c r="E135" s="5">
        <v>1</v>
      </c>
      <c r="F135" s="5">
        <v>2</v>
      </c>
      <c r="G135" s="5" t="s">
        <v>165</v>
      </c>
      <c r="H135" s="5" t="s">
        <v>165</v>
      </c>
      <c r="I135" s="1" t="s">
        <v>165</v>
      </c>
      <c r="J135" s="170"/>
    </row>
    <row r="136" spans="2:12" x14ac:dyDescent="0.2">
      <c r="B136" s="171"/>
      <c r="C136" s="92" t="s">
        <v>32</v>
      </c>
      <c r="D136" s="5">
        <v>1</v>
      </c>
      <c r="E136" s="5">
        <v>1</v>
      </c>
      <c r="F136" s="5">
        <v>1</v>
      </c>
      <c r="G136" s="5" t="s">
        <v>165</v>
      </c>
      <c r="H136" s="5" t="s">
        <v>165</v>
      </c>
      <c r="I136" s="1" t="s">
        <v>165</v>
      </c>
      <c r="J136" s="170"/>
      <c r="L136" s="112"/>
    </row>
    <row r="137" spans="2:12" x14ac:dyDescent="0.2">
      <c r="B137" s="171"/>
      <c r="C137" s="92" t="s">
        <v>33</v>
      </c>
      <c r="D137" s="5">
        <v>1</v>
      </c>
      <c r="E137" s="5">
        <v>2</v>
      </c>
      <c r="F137" s="5">
        <v>1</v>
      </c>
      <c r="G137" s="5" t="s">
        <v>165</v>
      </c>
      <c r="H137" s="5" t="s">
        <v>165</v>
      </c>
      <c r="I137" s="1" t="s">
        <v>165</v>
      </c>
      <c r="J137" s="170"/>
      <c r="L137" s="112"/>
    </row>
    <row r="138" spans="2:12" x14ac:dyDescent="0.2">
      <c r="B138" s="171"/>
      <c r="C138" s="92" t="s">
        <v>72</v>
      </c>
      <c r="D138" s="5">
        <v>1</v>
      </c>
      <c r="E138" s="5">
        <v>2</v>
      </c>
      <c r="F138" s="5">
        <v>2</v>
      </c>
      <c r="G138" s="5" t="s">
        <v>165</v>
      </c>
      <c r="H138" s="5" t="s">
        <v>158</v>
      </c>
      <c r="I138" s="1" t="s">
        <v>165</v>
      </c>
      <c r="J138" s="170"/>
    </row>
    <row r="139" spans="2:12" x14ac:dyDescent="0.2">
      <c r="B139" s="171"/>
      <c r="C139" s="92" t="s">
        <v>34</v>
      </c>
      <c r="D139" s="5">
        <v>1</v>
      </c>
      <c r="E139" s="5">
        <v>1</v>
      </c>
      <c r="F139" s="5">
        <v>2</v>
      </c>
      <c r="G139" s="5" t="s">
        <v>165</v>
      </c>
      <c r="H139" s="5" t="s">
        <v>158</v>
      </c>
      <c r="I139" s="1" t="s">
        <v>165</v>
      </c>
      <c r="J139" s="170"/>
    </row>
    <row r="140" spans="2:12" x14ac:dyDescent="0.2">
      <c r="B140" s="171"/>
      <c r="C140" s="17" t="s">
        <v>35</v>
      </c>
      <c r="D140" s="5">
        <v>1</v>
      </c>
      <c r="E140" s="5">
        <v>3</v>
      </c>
      <c r="F140" s="5">
        <v>2</v>
      </c>
      <c r="G140" s="5" t="s">
        <v>165</v>
      </c>
      <c r="H140" s="5" t="s">
        <v>158</v>
      </c>
      <c r="I140" s="1" t="s">
        <v>165</v>
      </c>
      <c r="J140" s="170"/>
    </row>
    <row r="141" spans="2:12" x14ac:dyDescent="0.2">
      <c r="B141" s="171"/>
      <c r="C141" s="94"/>
      <c r="D141" s="77"/>
      <c r="E141" s="77"/>
      <c r="F141" s="77"/>
      <c r="G141" s="77"/>
      <c r="H141" s="77"/>
      <c r="I141" s="16"/>
      <c r="J141" s="170"/>
    </row>
    <row r="142" spans="2:12" x14ac:dyDescent="0.2">
      <c r="B142" s="171"/>
      <c r="C142" s="167" t="s">
        <v>64</v>
      </c>
      <c r="D142" s="168"/>
      <c r="E142" s="168"/>
      <c r="F142" s="168"/>
      <c r="G142" s="168"/>
      <c r="H142" s="168"/>
      <c r="I142" s="169"/>
      <c r="J142" s="170"/>
    </row>
    <row r="143" spans="2:12" x14ac:dyDescent="0.2">
      <c r="B143" s="171"/>
      <c r="C143" s="17" t="s">
        <v>172</v>
      </c>
      <c r="D143" s="5">
        <v>2</v>
      </c>
      <c r="E143" s="5">
        <v>1</v>
      </c>
      <c r="F143" s="5">
        <v>1</v>
      </c>
      <c r="G143" s="5" t="s">
        <v>158</v>
      </c>
      <c r="H143" s="5" t="s">
        <v>165</v>
      </c>
      <c r="I143" s="1" t="s">
        <v>165</v>
      </c>
      <c r="J143" s="170"/>
    </row>
    <row r="144" spans="2:12" x14ac:dyDescent="0.2">
      <c r="B144" s="171"/>
      <c r="C144" s="17" t="s">
        <v>173</v>
      </c>
      <c r="D144" s="5">
        <v>1</v>
      </c>
      <c r="E144" s="5">
        <v>1</v>
      </c>
      <c r="F144" s="5">
        <v>1</v>
      </c>
      <c r="G144" s="5" t="s">
        <v>165</v>
      </c>
      <c r="H144" s="5" t="s">
        <v>165</v>
      </c>
      <c r="I144" s="1" t="s">
        <v>165</v>
      </c>
      <c r="J144" s="170"/>
    </row>
    <row r="145" spans="2:12" x14ac:dyDescent="0.2">
      <c r="B145" s="171"/>
      <c r="C145" s="92"/>
      <c r="D145" s="77"/>
      <c r="E145" s="77"/>
      <c r="F145" s="77"/>
      <c r="G145" s="77"/>
      <c r="H145" s="77"/>
      <c r="I145" s="16"/>
      <c r="J145" s="170"/>
    </row>
    <row r="146" spans="2:12" x14ac:dyDescent="0.2">
      <c r="B146" s="171"/>
      <c r="C146" s="167" t="s">
        <v>46</v>
      </c>
      <c r="D146" s="168"/>
      <c r="E146" s="168"/>
      <c r="F146" s="168"/>
      <c r="G146" s="168"/>
      <c r="H146" s="168"/>
      <c r="I146" s="169"/>
      <c r="J146" s="170"/>
      <c r="K146" s="64"/>
    </row>
    <row r="147" spans="2:12" x14ac:dyDescent="0.2">
      <c r="B147" s="171"/>
      <c r="C147" s="92" t="s">
        <v>27</v>
      </c>
      <c r="D147" s="5">
        <v>1</v>
      </c>
      <c r="E147" s="5">
        <v>1</v>
      </c>
      <c r="F147" s="5">
        <v>0</v>
      </c>
      <c r="G147" s="5" t="s">
        <v>165</v>
      </c>
      <c r="H147" s="5" t="s">
        <v>165</v>
      </c>
      <c r="I147" s="1" t="s">
        <v>165</v>
      </c>
      <c r="J147" s="170"/>
    </row>
    <row r="148" spans="2:12" x14ac:dyDescent="0.2">
      <c r="B148" s="171"/>
      <c r="C148" s="92" t="s">
        <v>28</v>
      </c>
      <c r="D148" s="5">
        <v>1</v>
      </c>
      <c r="E148" s="5">
        <v>1</v>
      </c>
      <c r="F148" s="5">
        <v>1</v>
      </c>
      <c r="G148" s="5" t="s">
        <v>165</v>
      </c>
      <c r="H148" s="5" t="s">
        <v>165</v>
      </c>
      <c r="I148" s="1" t="s">
        <v>165</v>
      </c>
      <c r="J148" s="170"/>
    </row>
    <row r="149" spans="2:12" x14ac:dyDescent="0.2">
      <c r="B149" s="171"/>
      <c r="C149" s="92" t="s">
        <v>29</v>
      </c>
      <c r="D149" s="5">
        <v>1</v>
      </c>
      <c r="E149" s="5">
        <v>1</v>
      </c>
      <c r="F149" s="5">
        <v>3</v>
      </c>
      <c r="G149" s="5" t="s">
        <v>165</v>
      </c>
      <c r="H149" s="5" t="s">
        <v>165</v>
      </c>
      <c r="I149" s="1" t="s">
        <v>158</v>
      </c>
      <c r="J149" s="170"/>
    </row>
    <row r="150" spans="2:12" x14ac:dyDescent="0.2">
      <c r="B150" s="171"/>
      <c r="C150" s="92" t="s">
        <v>30</v>
      </c>
      <c r="D150" s="5">
        <v>1</v>
      </c>
      <c r="E150" s="5">
        <v>1</v>
      </c>
      <c r="F150" s="5">
        <v>3</v>
      </c>
      <c r="G150" s="5" t="s">
        <v>165</v>
      </c>
      <c r="H150" s="5" t="s">
        <v>165</v>
      </c>
      <c r="I150" s="1" t="s">
        <v>158</v>
      </c>
      <c r="J150" s="170"/>
    </row>
    <row r="151" spans="2:12" x14ac:dyDescent="0.2">
      <c r="B151" s="171"/>
      <c r="C151" s="94"/>
      <c r="D151" s="77"/>
      <c r="E151" s="77"/>
      <c r="F151" s="77"/>
      <c r="G151" s="77"/>
      <c r="H151" s="77"/>
      <c r="I151" s="16"/>
      <c r="J151" s="170"/>
    </row>
    <row r="152" spans="2:12" x14ac:dyDescent="0.2">
      <c r="B152" s="171"/>
      <c r="C152" s="167" t="s">
        <v>11</v>
      </c>
      <c r="D152" s="168"/>
      <c r="E152" s="168"/>
      <c r="F152" s="168"/>
      <c r="G152" s="168"/>
      <c r="H152" s="168"/>
      <c r="I152" s="169"/>
      <c r="J152" s="170"/>
      <c r="K152" s="110"/>
    </row>
    <row r="153" spans="2:12" ht="25.5" x14ac:dyDescent="0.2">
      <c r="B153" s="171"/>
      <c r="C153" s="17" t="s">
        <v>211</v>
      </c>
      <c r="D153" s="5">
        <v>1</v>
      </c>
      <c r="E153" s="5">
        <v>1</v>
      </c>
      <c r="F153" s="5">
        <v>0</v>
      </c>
      <c r="G153" s="5" t="s">
        <v>165</v>
      </c>
      <c r="H153" s="5" t="s">
        <v>165</v>
      </c>
      <c r="I153" s="1" t="s">
        <v>165</v>
      </c>
      <c r="J153" s="170"/>
    </row>
    <row r="154" spans="2:12" x14ac:dyDescent="0.2">
      <c r="B154" s="171"/>
      <c r="C154" s="17" t="s">
        <v>183</v>
      </c>
      <c r="D154" s="5">
        <v>1</v>
      </c>
      <c r="E154" s="5">
        <v>1</v>
      </c>
      <c r="F154" s="5">
        <v>1</v>
      </c>
      <c r="G154" s="5" t="s">
        <v>165</v>
      </c>
      <c r="H154" s="5" t="s">
        <v>165</v>
      </c>
      <c r="I154" s="1" t="s">
        <v>165</v>
      </c>
      <c r="J154" s="170"/>
    </row>
    <row r="155" spans="2:12" s="78" customFormat="1" x14ac:dyDescent="0.2">
      <c r="B155" s="171"/>
      <c r="C155" s="17" t="s">
        <v>184</v>
      </c>
      <c r="D155" s="73">
        <v>2</v>
      </c>
      <c r="E155" s="73">
        <v>2</v>
      </c>
      <c r="F155" s="73">
        <v>2</v>
      </c>
      <c r="G155" s="73" t="s">
        <v>165</v>
      </c>
      <c r="H155" s="73" t="s">
        <v>158</v>
      </c>
      <c r="I155" s="74" t="s">
        <v>165</v>
      </c>
      <c r="J155" s="170"/>
      <c r="K155" s="111"/>
      <c r="L155" s="111"/>
    </row>
    <row r="156" spans="2:12" ht="25.5" x14ac:dyDescent="0.2">
      <c r="B156" s="171"/>
      <c r="C156" s="17" t="s">
        <v>185</v>
      </c>
      <c r="D156" s="5">
        <v>3</v>
      </c>
      <c r="E156" s="5">
        <v>3</v>
      </c>
      <c r="F156" s="5">
        <v>3</v>
      </c>
      <c r="G156" s="5" t="s">
        <v>158</v>
      </c>
      <c r="H156" s="5" t="s">
        <v>158</v>
      </c>
      <c r="I156" s="1" t="s">
        <v>158</v>
      </c>
      <c r="J156" s="170"/>
    </row>
    <row r="157" spans="2:12" x14ac:dyDescent="0.2">
      <c r="B157" s="171"/>
      <c r="C157" s="94"/>
      <c r="D157" s="77"/>
      <c r="E157" s="77"/>
      <c r="F157" s="77"/>
      <c r="G157" s="77"/>
      <c r="H157" s="77"/>
      <c r="I157" s="16"/>
      <c r="J157" s="170"/>
    </row>
    <row r="158" spans="2:12" x14ac:dyDescent="0.2">
      <c r="B158" s="171"/>
      <c r="C158" s="167" t="s">
        <v>10</v>
      </c>
      <c r="D158" s="168"/>
      <c r="E158" s="168"/>
      <c r="F158" s="168"/>
      <c r="G158" s="168"/>
      <c r="H158" s="168"/>
      <c r="I158" s="169"/>
      <c r="J158" s="170"/>
    </row>
    <row r="159" spans="2:12" x14ac:dyDescent="0.2">
      <c r="B159" s="171"/>
      <c r="C159" s="17" t="s">
        <v>145</v>
      </c>
      <c r="D159" s="5">
        <v>0</v>
      </c>
      <c r="E159" s="5">
        <v>0</v>
      </c>
      <c r="F159" s="5">
        <v>0</v>
      </c>
      <c r="G159" s="5" t="s">
        <v>165</v>
      </c>
      <c r="H159" s="5" t="s">
        <v>165</v>
      </c>
      <c r="I159" s="1" t="s">
        <v>165</v>
      </c>
      <c r="J159" s="170"/>
    </row>
    <row r="160" spans="2:12" x14ac:dyDescent="0.2">
      <c r="B160" s="171"/>
      <c r="C160" s="17" t="s">
        <v>186</v>
      </c>
      <c r="D160" s="5">
        <v>0</v>
      </c>
      <c r="E160" s="5">
        <v>0</v>
      </c>
      <c r="F160" s="5">
        <v>0</v>
      </c>
      <c r="G160" s="5" t="s">
        <v>165</v>
      </c>
      <c r="H160" s="5" t="s">
        <v>165</v>
      </c>
      <c r="I160" s="1" t="s">
        <v>165</v>
      </c>
      <c r="J160" s="170"/>
    </row>
    <row r="161" spans="2:11" x14ac:dyDescent="0.2">
      <c r="B161" s="171"/>
      <c r="C161" s="17" t="s">
        <v>187</v>
      </c>
      <c r="D161" s="5">
        <v>1</v>
      </c>
      <c r="E161" s="5">
        <v>1</v>
      </c>
      <c r="F161" s="5">
        <v>1</v>
      </c>
      <c r="G161" s="5" t="s">
        <v>165</v>
      </c>
      <c r="H161" s="5" t="s">
        <v>165</v>
      </c>
      <c r="I161" s="1" t="s">
        <v>165</v>
      </c>
      <c r="J161" s="170"/>
    </row>
    <row r="162" spans="2:11" x14ac:dyDescent="0.2">
      <c r="B162" s="171"/>
      <c r="C162" s="17" t="s">
        <v>189</v>
      </c>
      <c r="D162" s="5">
        <v>2</v>
      </c>
      <c r="E162" s="5">
        <v>2</v>
      </c>
      <c r="F162" s="5">
        <v>2</v>
      </c>
      <c r="G162" s="5" t="s">
        <v>158</v>
      </c>
      <c r="H162" s="5" t="s">
        <v>158</v>
      </c>
      <c r="I162" s="1" t="s">
        <v>158</v>
      </c>
      <c r="J162" s="170"/>
    </row>
    <row r="163" spans="2:11" x14ac:dyDescent="0.2">
      <c r="B163" s="171"/>
      <c r="C163" s="17" t="s">
        <v>188</v>
      </c>
      <c r="D163" s="5">
        <v>3</v>
      </c>
      <c r="E163" s="5">
        <v>3</v>
      </c>
      <c r="F163" s="5">
        <v>3</v>
      </c>
      <c r="G163" s="5" t="s">
        <v>158</v>
      </c>
      <c r="H163" s="5" t="s">
        <v>158</v>
      </c>
      <c r="I163" s="1" t="s">
        <v>158</v>
      </c>
      <c r="J163" s="170"/>
    </row>
    <row r="164" spans="2:11" x14ac:dyDescent="0.2">
      <c r="B164" s="171"/>
      <c r="C164" s="94"/>
      <c r="D164" s="77"/>
      <c r="E164" s="77"/>
      <c r="F164" s="77"/>
      <c r="G164" s="77"/>
      <c r="H164" s="77"/>
      <c r="I164" s="16"/>
      <c r="J164" s="170"/>
    </row>
    <row r="165" spans="2:11" x14ac:dyDescent="0.2">
      <c r="B165" s="171"/>
      <c r="C165" s="167" t="s">
        <v>58</v>
      </c>
      <c r="D165" s="168"/>
      <c r="E165" s="168"/>
      <c r="F165" s="168"/>
      <c r="G165" s="168"/>
      <c r="H165" s="168"/>
      <c r="I165" s="169"/>
      <c r="J165" s="170"/>
    </row>
    <row r="166" spans="2:11" x14ac:dyDescent="0.2">
      <c r="B166" s="171"/>
      <c r="C166" s="17" t="s">
        <v>174</v>
      </c>
      <c r="D166" s="5">
        <v>0</v>
      </c>
      <c r="E166" s="5">
        <v>0</v>
      </c>
      <c r="F166" s="5">
        <v>0</v>
      </c>
      <c r="G166" s="5" t="s">
        <v>165</v>
      </c>
      <c r="H166" s="5" t="s">
        <v>165</v>
      </c>
      <c r="I166" s="1" t="s">
        <v>165</v>
      </c>
      <c r="J166" s="170"/>
    </row>
    <row r="167" spans="2:11" x14ac:dyDescent="0.2">
      <c r="B167" s="171"/>
      <c r="C167" s="17" t="s">
        <v>146</v>
      </c>
      <c r="D167" s="5">
        <v>0</v>
      </c>
      <c r="E167" s="5">
        <v>0</v>
      </c>
      <c r="F167" s="5">
        <v>0</v>
      </c>
      <c r="G167" s="5" t="s">
        <v>165</v>
      </c>
      <c r="H167" s="5" t="s">
        <v>165</v>
      </c>
      <c r="I167" s="1" t="s">
        <v>165</v>
      </c>
      <c r="J167" s="170"/>
    </row>
    <row r="168" spans="2:11" x14ac:dyDescent="0.2">
      <c r="B168" s="171"/>
      <c r="C168" s="17" t="s">
        <v>85</v>
      </c>
      <c r="D168" s="5">
        <v>0</v>
      </c>
      <c r="E168" s="5">
        <v>0</v>
      </c>
      <c r="F168" s="5">
        <v>2</v>
      </c>
      <c r="G168" s="5" t="s">
        <v>165</v>
      </c>
      <c r="H168" s="5" t="s">
        <v>158</v>
      </c>
      <c r="I168" s="1" t="s">
        <v>158</v>
      </c>
      <c r="J168" s="170"/>
    </row>
    <row r="169" spans="2:11" x14ac:dyDescent="0.2">
      <c r="B169" s="171"/>
      <c r="C169" s="17" t="s">
        <v>84</v>
      </c>
      <c r="D169" s="5">
        <v>0</v>
      </c>
      <c r="E169" s="5">
        <v>0</v>
      </c>
      <c r="F169" s="5">
        <v>3</v>
      </c>
      <c r="G169" s="5" t="s">
        <v>165</v>
      </c>
      <c r="H169" s="5" t="s">
        <v>158</v>
      </c>
      <c r="I169" s="1" t="s">
        <v>158</v>
      </c>
      <c r="J169" s="170"/>
    </row>
    <row r="170" spans="2:11" x14ac:dyDescent="0.2">
      <c r="B170" s="171"/>
      <c r="C170" s="94"/>
      <c r="D170" s="77"/>
      <c r="E170" s="77"/>
      <c r="F170" s="77"/>
      <c r="G170" s="77"/>
      <c r="H170" s="77"/>
      <c r="I170" s="16"/>
      <c r="J170" s="170"/>
    </row>
    <row r="171" spans="2:11" x14ac:dyDescent="0.2">
      <c r="B171" s="171"/>
      <c r="C171" s="167" t="s">
        <v>56</v>
      </c>
      <c r="D171" s="168"/>
      <c r="E171" s="168"/>
      <c r="F171" s="168"/>
      <c r="G171" s="168"/>
      <c r="H171" s="168"/>
      <c r="I171" s="169"/>
      <c r="J171" s="170"/>
      <c r="K171" s="64"/>
    </row>
    <row r="172" spans="2:11" x14ac:dyDescent="0.2">
      <c r="B172" s="171"/>
      <c r="C172" s="17" t="s">
        <v>175</v>
      </c>
      <c r="D172" s="5">
        <v>0</v>
      </c>
      <c r="E172" s="5">
        <v>0</v>
      </c>
      <c r="F172" s="5">
        <v>0</v>
      </c>
      <c r="G172" s="5" t="s">
        <v>165</v>
      </c>
      <c r="H172" s="5" t="s">
        <v>165</v>
      </c>
      <c r="I172" s="1" t="s">
        <v>165</v>
      </c>
      <c r="J172" s="170"/>
    </row>
    <row r="173" spans="2:11" x14ac:dyDescent="0.2">
      <c r="B173" s="171"/>
      <c r="C173" s="17" t="s">
        <v>190</v>
      </c>
      <c r="D173" s="5">
        <v>0</v>
      </c>
      <c r="E173" s="5">
        <v>0</v>
      </c>
      <c r="F173" s="5">
        <v>2</v>
      </c>
      <c r="G173" s="5" t="s">
        <v>165</v>
      </c>
      <c r="H173" s="5" t="s">
        <v>165</v>
      </c>
      <c r="I173" s="1" t="s">
        <v>158</v>
      </c>
      <c r="J173" s="170"/>
    </row>
    <row r="174" spans="2:11" x14ac:dyDescent="0.2">
      <c r="B174" s="171"/>
      <c r="C174" s="17" t="s">
        <v>191</v>
      </c>
      <c r="D174" s="5">
        <v>0</v>
      </c>
      <c r="E174" s="5">
        <v>0</v>
      </c>
      <c r="F174" s="5">
        <v>3</v>
      </c>
      <c r="G174" s="5" t="s">
        <v>165</v>
      </c>
      <c r="H174" s="5" t="s">
        <v>165</v>
      </c>
      <c r="I174" s="1" t="s">
        <v>158</v>
      </c>
      <c r="J174" s="170"/>
    </row>
    <row r="175" spans="2:11" x14ac:dyDescent="0.2">
      <c r="B175" s="171"/>
      <c r="C175" s="17" t="s">
        <v>192</v>
      </c>
      <c r="D175" s="5">
        <v>0</v>
      </c>
      <c r="E175" s="5">
        <v>0</v>
      </c>
      <c r="F175" s="5">
        <v>3</v>
      </c>
      <c r="G175" s="5" t="s">
        <v>165</v>
      </c>
      <c r="H175" s="5" t="s">
        <v>165</v>
      </c>
      <c r="I175" s="1" t="s">
        <v>158</v>
      </c>
      <c r="J175" s="170"/>
    </row>
    <row r="176" spans="2:11" x14ac:dyDescent="0.2">
      <c r="B176" s="171"/>
      <c r="C176" s="94"/>
      <c r="D176" s="77"/>
      <c r="E176" s="77"/>
      <c r="F176" s="77"/>
      <c r="G176" s="77"/>
      <c r="H176" s="77"/>
      <c r="I176" s="16"/>
      <c r="J176" s="170"/>
    </row>
    <row r="177" spans="2:12" x14ac:dyDescent="0.2">
      <c r="B177" s="171"/>
      <c r="C177" s="167" t="s">
        <v>148</v>
      </c>
      <c r="D177" s="168"/>
      <c r="E177" s="168"/>
      <c r="F177" s="168"/>
      <c r="G177" s="168"/>
      <c r="H177" s="168"/>
      <c r="I177" s="169"/>
      <c r="J177" s="170"/>
    </row>
    <row r="178" spans="2:12" ht="25.5" x14ac:dyDescent="0.2">
      <c r="B178" s="171"/>
      <c r="C178" s="17" t="s">
        <v>203</v>
      </c>
      <c r="D178" s="5">
        <v>0</v>
      </c>
      <c r="E178" s="5">
        <v>0</v>
      </c>
      <c r="F178" s="5">
        <v>0</v>
      </c>
      <c r="G178" s="5" t="s">
        <v>165</v>
      </c>
      <c r="H178" s="5" t="s">
        <v>165</v>
      </c>
      <c r="I178" s="1" t="s">
        <v>165</v>
      </c>
      <c r="J178" s="170"/>
    </row>
    <row r="179" spans="2:12" ht="25.5" x14ac:dyDescent="0.2">
      <c r="B179" s="171"/>
      <c r="C179" s="17" t="s">
        <v>204</v>
      </c>
      <c r="D179" s="5">
        <v>0</v>
      </c>
      <c r="E179" s="5">
        <v>2</v>
      </c>
      <c r="F179" s="5">
        <v>0</v>
      </c>
      <c r="G179" s="5" t="s">
        <v>165</v>
      </c>
      <c r="H179" s="5" t="s">
        <v>158</v>
      </c>
      <c r="I179" s="1" t="s">
        <v>165</v>
      </c>
      <c r="J179" s="170"/>
    </row>
    <row r="180" spans="2:12" x14ac:dyDescent="0.2">
      <c r="B180" s="171"/>
      <c r="C180" s="94"/>
      <c r="D180" s="77"/>
      <c r="E180" s="77"/>
      <c r="F180" s="77"/>
      <c r="G180" s="77"/>
      <c r="H180" s="77"/>
      <c r="I180" s="16"/>
      <c r="J180" s="170"/>
    </row>
    <row r="181" spans="2:12" x14ac:dyDescent="0.2">
      <c r="B181" s="171"/>
      <c r="C181" s="167" t="s">
        <v>79</v>
      </c>
      <c r="D181" s="168"/>
      <c r="E181" s="168"/>
      <c r="F181" s="168"/>
      <c r="G181" s="168"/>
      <c r="H181" s="168"/>
      <c r="I181" s="169"/>
      <c r="J181" s="170"/>
    </row>
    <row r="182" spans="2:12" x14ac:dyDescent="0.2">
      <c r="B182" s="171"/>
      <c r="C182" s="17" t="s">
        <v>176</v>
      </c>
      <c r="D182" s="5">
        <v>0</v>
      </c>
      <c r="E182" s="5">
        <v>0</v>
      </c>
      <c r="F182" s="5">
        <v>0</v>
      </c>
      <c r="G182" s="5" t="s">
        <v>165</v>
      </c>
      <c r="H182" s="5" t="s">
        <v>165</v>
      </c>
      <c r="I182" s="1" t="s">
        <v>165</v>
      </c>
      <c r="J182" s="170"/>
    </row>
    <row r="183" spans="2:12" x14ac:dyDescent="0.2">
      <c r="B183" s="171"/>
      <c r="C183" s="17" t="s">
        <v>115</v>
      </c>
      <c r="D183" s="5">
        <v>0</v>
      </c>
      <c r="E183" s="5">
        <v>2</v>
      </c>
      <c r="F183" s="5">
        <v>0</v>
      </c>
      <c r="G183" s="5" t="s">
        <v>165</v>
      </c>
      <c r="H183" s="5" t="s">
        <v>158</v>
      </c>
      <c r="I183" s="1" t="s">
        <v>165</v>
      </c>
      <c r="J183" s="170"/>
    </row>
    <row r="184" spans="2:12" ht="13.5" thickBot="1" x14ac:dyDescent="0.25">
      <c r="B184" s="171"/>
      <c r="C184" s="95" t="s">
        <v>177</v>
      </c>
      <c r="D184" s="15">
        <v>0</v>
      </c>
      <c r="E184" s="15">
        <v>2</v>
      </c>
      <c r="F184" s="15">
        <v>0</v>
      </c>
      <c r="G184" s="15" t="s">
        <v>165</v>
      </c>
      <c r="H184" s="15" t="s">
        <v>158</v>
      </c>
      <c r="I184" s="2" t="s">
        <v>165</v>
      </c>
      <c r="J184" s="170"/>
    </row>
    <row r="185" spans="2:12" ht="13.5" thickBot="1" x14ac:dyDescent="0.25">
      <c r="B185" s="171"/>
      <c r="C185" s="97"/>
      <c r="D185" s="65"/>
      <c r="E185" s="65"/>
      <c r="F185" s="65"/>
      <c r="G185" s="66"/>
      <c r="H185" s="66"/>
      <c r="I185" s="65"/>
      <c r="J185" s="170"/>
    </row>
    <row r="186" spans="2:12" ht="15.75" x14ac:dyDescent="0.25">
      <c r="B186" s="171"/>
      <c r="C186" s="164" t="s">
        <v>37</v>
      </c>
      <c r="D186" s="165"/>
      <c r="E186" s="165"/>
      <c r="F186" s="165"/>
      <c r="G186" s="165"/>
      <c r="H186" s="165"/>
      <c r="I186" s="166"/>
      <c r="J186" s="170"/>
    </row>
    <row r="187" spans="2:12" x14ac:dyDescent="0.2">
      <c r="B187" s="171"/>
      <c r="C187" s="167" t="s">
        <v>73</v>
      </c>
      <c r="D187" s="168"/>
      <c r="E187" s="168"/>
      <c r="F187" s="168"/>
      <c r="G187" s="168"/>
      <c r="H187" s="168"/>
      <c r="I187" s="169"/>
      <c r="J187" s="170"/>
    </row>
    <row r="188" spans="2:12" x14ac:dyDescent="0.2">
      <c r="B188" s="171"/>
      <c r="C188" s="17" t="s">
        <v>77</v>
      </c>
      <c r="D188" s="5">
        <v>0</v>
      </c>
      <c r="E188" s="5">
        <v>0</v>
      </c>
      <c r="F188" s="5">
        <v>0</v>
      </c>
      <c r="G188" s="5" t="s">
        <v>165</v>
      </c>
      <c r="H188" s="5" t="s">
        <v>165</v>
      </c>
      <c r="I188" s="1" t="s">
        <v>165</v>
      </c>
      <c r="J188" s="170"/>
    </row>
    <row r="189" spans="2:12" x14ac:dyDescent="0.2">
      <c r="B189" s="171"/>
      <c r="C189" s="17" t="s">
        <v>74</v>
      </c>
      <c r="D189" s="5">
        <v>0</v>
      </c>
      <c r="E189" s="5">
        <v>0</v>
      </c>
      <c r="F189" s="5">
        <v>1</v>
      </c>
      <c r="G189" s="5" t="s">
        <v>165</v>
      </c>
      <c r="H189" s="5" t="s">
        <v>165</v>
      </c>
      <c r="I189" s="1" t="s">
        <v>158</v>
      </c>
      <c r="J189" s="170"/>
    </row>
    <row r="190" spans="2:12" x14ac:dyDescent="0.2">
      <c r="B190" s="171"/>
      <c r="C190" s="17" t="s">
        <v>81</v>
      </c>
      <c r="D190" s="5">
        <v>0</v>
      </c>
      <c r="E190" s="5">
        <v>0</v>
      </c>
      <c r="F190" s="5">
        <v>2</v>
      </c>
      <c r="G190" s="5" t="s">
        <v>165</v>
      </c>
      <c r="H190" s="5" t="s">
        <v>165</v>
      </c>
      <c r="I190" s="1" t="s">
        <v>158</v>
      </c>
      <c r="J190" s="170"/>
      <c r="K190" s="64"/>
      <c r="L190" s="64"/>
    </row>
    <row r="191" spans="2:12" x14ac:dyDescent="0.2">
      <c r="B191" s="171"/>
      <c r="C191" s="17" t="s">
        <v>147</v>
      </c>
      <c r="D191" s="5">
        <v>0</v>
      </c>
      <c r="E191" s="5">
        <v>3</v>
      </c>
      <c r="F191" s="5">
        <v>3</v>
      </c>
      <c r="G191" s="5" t="s">
        <v>165</v>
      </c>
      <c r="H191" s="5" t="s">
        <v>165</v>
      </c>
      <c r="I191" s="1" t="s">
        <v>158</v>
      </c>
      <c r="J191" s="170"/>
      <c r="K191" s="64"/>
      <c r="L191" s="64"/>
    </row>
    <row r="192" spans="2:12" x14ac:dyDescent="0.2">
      <c r="B192" s="171"/>
      <c r="C192" s="17" t="s">
        <v>76</v>
      </c>
      <c r="D192" s="5">
        <v>0</v>
      </c>
      <c r="E192" s="5">
        <v>0</v>
      </c>
      <c r="F192" s="5">
        <v>3</v>
      </c>
      <c r="G192" s="5" t="s">
        <v>165</v>
      </c>
      <c r="H192" s="5" t="s">
        <v>165</v>
      </c>
      <c r="I192" s="1" t="s">
        <v>158</v>
      </c>
      <c r="J192" s="170"/>
      <c r="K192" s="64"/>
      <c r="L192" s="64"/>
    </row>
    <row r="193" spans="2:12" x14ac:dyDescent="0.2">
      <c r="B193" s="171"/>
      <c r="C193" s="17" t="s">
        <v>78</v>
      </c>
      <c r="D193" s="5">
        <v>0</v>
      </c>
      <c r="E193" s="5">
        <v>0</v>
      </c>
      <c r="F193" s="5">
        <v>3</v>
      </c>
      <c r="G193" s="5" t="s">
        <v>165</v>
      </c>
      <c r="H193" s="5" t="s">
        <v>165</v>
      </c>
      <c r="I193" s="1" t="s">
        <v>165</v>
      </c>
      <c r="J193" s="170"/>
      <c r="K193" s="64"/>
      <c r="L193" s="64"/>
    </row>
    <row r="194" spans="2:12" x14ac:dyDescent="0.2">
      <c r="B194" s="171"/>
      <c r="C194" s="17" t="s">
        <v>99</v>
      </c>
      <c r="D194" s="5">
        <v>1</v>
      </c>
      <c r="E194" s="5">
        <v>0</v>
      </c>
      <c r="F194" s="5">
        <v>2</v>
      </c>
      <c r="G194" s="5" t="s">
        <v>165</v>
      </c>
      <c r="H194" s="5" t="s">
        <v>165</v>
      </c>
      <c r="I194" s="1" t="s">
        <v>165</v>
      </c>
      <c r="J194" s="170"/>
      <c r="K194" s="64"/>
      <c r="L194" s="64"/>
    </row>
    <row r="195" spans="2:12" x14ac:dyDescent="0.2">
      <c r="B195" s="171"/>
      <c r="C195" s="17" t="s">
        <v>75</v>
      </c>
      <c r="D195" s="5">
        <v>0</v>
      </c>
      <c r="E195" s="5">
        <v>0</v>
      </c>
      <c r="F195" s="5">
        <v>2</v>
      </c>
      <c r="G195" s="5" t="s">
        <v>165</v>
      </c>
      <c r="H195" s="5" t="s">
        <v>165</v>
      </c>
      <c r="I195" s="1" t="s">
        <v>158</v>
      </c>
      <c r="J195" s="170"/>
      <c r="K195" s="64"/>
      <c r="L195" s="64"/>
    </row>
    <row r="196" spans="2:12" x14ac:dyDescent="0.2">
      <c r="B196" s="171"/>
      <c r="C196" s="17" t="s">
        <v>120</v>
      </c>
      <c r="D196" s="5">
        <v>1</v>
      </c>
      <c r="E196" s="5">
        <v>2</v>
      </c>
      <c r="F196" s="5">
        <v>3</v>
      </c>
      <c r="G196" s="5" t="s">
        <v>158</v>
      </c>
      <c r="H196" s="5" t="s">
        <v>158</v>
      </c>
      <c r="I196" s="1" t="s">
        <v>165</v>
      </c>
      <c r="J196" s="170"/>
      <c r="K196" s="64"/>
    </row>
    <row r="197" spans="2:12" x14ac:dyDescent="0.2">
      <c r="B197" s="171"/>
      <c r="C197" s="94"/>
      <c r="D197" s="77"/>
      <c r="E197" s="77"/>
      <c r="F197" s="77"/>
      <c r="G197" s="77"/>
      <c r="H197" s="77"/>
      <c r="I197" s="16"/>
      <c r="J197" s="170"/>
    </row>
    <row r="198" spans="2:12" x14ac:dyDescent="0.2">
      <c r="B198" s="171"/>
      <c r="C198" s="167" t="s">
        <v>49</v>
      </c>
      <c r="D198" s="168"/>
      <c r="E198" s="168"/>
      <c r="F198" s="168"/>
      <c r="G198" s="168"/>
      <c r="H198" s="168"/>
      <c r="I198" s="169"/>
      <c r="J198" s="170"/>
    </row>
    <row r="199" spans="2:12" x14ac:dyDescent="0.2">
      <c r="B199" s="171"/>
      <c r="C199" s="17" t="s">
        <v>178</v>
      </c>
      <c r="D199" s="5">
        <v>0</v>
      </c>
      <c r="E199" s="5">
        <v>0</v>
      </c>
      <c r="F199" s="5">
        <v>0</v>
      </c>
      <c r="G199" s="5" t="s">
        <v>165</v>
      </c>
      <c r="H199" s="5" t="s">
        <v>165</v>
      </c>
      <c r="I199" s="1" t="s">
        <v>165</v>
      </c>
      <c r="J199" s="170"/>
    </row>
    <row r="200" spans="2:12" x14ac:dyDescent="0.2">
      <c r="B200" s="171"/>
      <c r="C200" s="17" t="s">
        <v>179</v>
      </c>
      <c r="D200" s="5">
        <v>0</v>
      </c>
      <c r="E200" s="5">
        <v>0</v>
      </c>
      <c r="F200" s="5">
        <v>2</v>
      </c>
      <c r="G200" s="5" t="s">
        <v>165</v>
      </c>
      <c r="H200" s="5" t="s">
        <v>165</v>
      </c>
      <c r="I200" s="1" t="s">
        <v>158</v>
      </c>
      <c r="J200" s="170"/>
    </row>
    <row r="201" spans="2:12" ht="13.5" thickBot="1" x14ac:dyDescent="0.25">
      <c r="B201" s="171"/>
      <c r="C201" s="95" t="s">
        <v>134</v>
      </c>
      <c r="D201" s="15">
        <v>0</v>
      </c>
      <c r="E201" s="15">
        <v>0</v>
      </c>
      <c r="F201" s="79">
        <v>2</v>
      </c>
      <c r="G201" s="15" t="s">
        <v>165</v>
      </c>
      <c r="H201" s="15" t="s">
        <v>165</v>
      </c>
      <c r="I201" s="80" t="s">
        <v>158</v>
      </c>
      <c r="J201" s="170"/>
      <c r="K201" s="110"/>
    </row>
    <row r="202" spans="2:12" x14ac:dyDescent="0.2">
      <c r="B202" s="170"/>
      <c r="C202" s="170"/>
      <c r="D202" s="170"/>
      <c r="E202" s="170"/>
      <c r="F202" s="170"/>
      <c r="G202" s="170"/>
      <c r="H202" s="170"/>
      <c r="I202" s="170"/>
      <c r="J202" s="170"/>
    </row>
  </sheetData>
  <sortState xmlns:xlrd2="http://schemas.microsoft.com/office/spreadsheetml/2017/richdata2" ref="C7:C22">
    <sortCondition ref="C7:C22"/>
  </sortState>
  <mergeCells count="34">
    <mergeCell ref="B202:J202"/>
    <mergeCell ref="J3:J201"/>
    <mergeCell ref="B3:B201"/>
    <mergeCell ref="C87:I87"/>
    <mergeCell ref="C92:I92"/>
    <mergeCell ref="C99:I99"/>
    <mergeCell ref="C107:I107"/>
    <mergeCell ref="C116:I116"/>
    <mergeCell ref="C98:I98"/>
    <mergeCell ref="C4:I4"/>
    <mergeCell ref="C5:I5"/>
    <mergeCell ref="C23:I23"/>
    <mergeCell ref="C41:I41"/>
    <mergeCell ref="C55:I55"/>
    <mergeCell ref="C158:I158"/>
    <mergeCell ref="C198:I198"/>
    <mergeCell ref="C165:I165"/>
    <mergeCell ref="C62:I62"/>
    <mergeCell ref="C68:I68"/>
    <mergeCell ref="C73:I73"/>
    <mergeCell ref="C122:I122"/>
    <mergeCell ref="C129:I129"/>
    <mergeCell ref="C134:I134"/>
    <mergeCell ref="C152:I152"/>
    <mergeCell ref="C171:I171"/>
    <mergeCell ref="C187:I187"/>
    <mergeCell ref="C181:I181"/>
    <mergeCell ref="C177:I177"/>
    <mergeCell ref="C186:I186"/>
    <mergeCell ref="C2:I2"/>
    <mergeCell ref="C133:I133"/>
    <mergeCell ref="C80:I80"/>
    <mergeCell ref="C142:I142"/>
    <mergeCell ref="C146:I146"/>
  </mergeCells>
  <dataValidations count="2">
    <dataValidation type="whole" allowBlank="1" showInputMessage="1" showErrorMessage="1" sqref="D131 E130:E131 D132:F1048576 D4:F129" xr:uid="{DB806E16-1A3A-4C29-8611-570C179FEE9A}">
      <formula1>0</formula1>
      <formula2>3</formula2>
    </dataValidation>
    <dataValidation type="list" allowBlank="1" showInputMessage="1" showErrorMessage="1" sqref="G4:I1048576" xr:uid="{9061D893-DB62-4659-9D74-F472B7E971EC}">
      <formula1>"JA,NEE"</formula1>
    </dataValidation>
  </dataValidations>
  <pageMargins left="0.75" right="0.75" top="1" bottom="1" header="0.5" footer="0.5"/>
  <pageSetup paperSize="9" scale="89" orientation="portrait" r:id="rId1"/>
  <headerFooter alignWithMargins="0"/>
  <rowBreaks count="1" manualBreakCount="1">
    <brk id="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Toelichting</vt:lpstr>
      <vt:lpstr>Behandelscan</vt:lpstr>
      <vt:lpstr>Indicatorenlijst</vt:lpstr>
      <vt:lpstr>Behandelscan!Afdrukbereik</vt:lpstr>
    </vt:vector>
  </TitlesOfParts>
  <Company>ISC 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Behandelclassificatiescan Flevoland</dc:title>
  <dc:creator>Joyce Langelaar</dc:creator>
  <cp:lastModifiedBy>Joyce Langelaar</cp:lastModifiedBy>
  <cp:lastPrinted>2024-01-30T09:19:06Z</cp:lastPrinted>
  <dcterms:created xsi:type="dcterms:W3CDTF">2007-11-28T08:46:07Z</dcterms:created>
  <dcterms:modified xsi:type="dcterms:W3CDTF">2024-09-18T09:40:56Z</dcterms:modified>
</cp:coreProperties>
</file>